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southlanarkshire-my.sharepoint.com/personal/smcmanus_slc_ac_uk/Documents/Governance/Audit Committee/Joint arC and Finance Nov 2024/"/>
    </mc:Choice>
  </mc:AlternateContent>
  <xr:revisionPtr revIDLastSave="0" documentId="8_{19A8AAED-1DFD-4291-A90F-34F671A96B4C}" xr6:coauthVersionLast="47" xr6:coauthVersionMax="47" xr10:uidLastSave="{00000000-0000-0000-0000-000000000000}"/>
  <bookViews>
    <workbookView xWindow="-28920" yWindow="-120" windowWidth="29040" windowHeight="15840" xr2:uid="{58DC4BA0-5C5B-44ED-87A8-56065CA303D6}"/>
  </bookViews>
  <sheets>
    <sheet name="SLC Summary" sheetId="4" r:id="rId1"/>
    <sheet name="SLC Strategic Risk Register" sheetId="1" r:id="rId2"/>
    <sheet name="SLC Board Risk Appetite" sheetId="6" r:id="rId3"/>
    <sheet name="SLC Risk Profile &amp; Scorin" sheetId="5" r:id="rId4"/>
  </sheets>
  <definedNames>
    <definedName name="\A">#REF!</definedName>
    <definedName name="_02">#REF!</definedName>
    <definedName name="_03">#REF!</definedName>
    <definedName name="_04">#REF!</definedName>
    <definedName name="_05">#REF!</definedName>
    <definedName name="_06">#REF!</definedName>
    <definedName name="_07">#REF!</definedName>
    <definedName name="_08">#REF!</definedName>
    <definedName name="_09">#REF!</definedName>
    <definedName name="_10">#REF!</definedName>
    <definedName name="_13">#REF!</definedName>
    <definedName name="_14">#REF!</definedName>
    <definedName name="_15">#REF!</definedName>
    <definedName name="_17">#REF!</definedName>
    <definedName name="_25">#REF!</definedName>
    <definedName name="_26">#REF!</definedName>
    <definedName name="_44">#REF!</definedName>
    <definedName name="_xlnm._FilterDatabase" localSheetId="1" hidden="1">'SLC Strategic Risk Register'!$A$5:$X$32</definedName>
    <definedName name="_xlnm._FilterDatabase" localSheetId="0" hidden="1">'SLC Summary'!$A$5:$P$29</definedName>
    <definedName name="_GoBack" localSheetId="3">#REF!</definedName>
    <definedName name="_GoBack">'SLC Strategic Risk Register'!$U$29</definedName>
    <definedName name="_xlnm.Print_Area" localSheetId="3">'SLC Risk Profile &amp; Scorin'!$A$1:$M$17</definedName>
    <definedName name="_xlnm.Print_Area" localSheetId="1">'SLC Strategic Risk Register'!$A$1:$V$33</definedName>
    <definedName name="_xlnm.Print_Area" localSheetId="0">'SLC Summary'!$A$1:$N$34</definedName>
    <definedName name="_xlnm.Print_Titles" localSheetId="1">'SLC Strategic Risk Register'!$1:$5</definedName>
    <definedName name="RiskCollectDistributionSamples">2</definedName>
    <definedName name="RiskFixedSeed">1</definedName>
    <definedName name="RiskHasSettings">TRUE</definedName>
    <definedName name="RiskMinimizeOnStart">FALSE</definedName>
    <definedName name="RiskMonitorConvergence">FALSE</definedName>
    <definedName name="RiskNumIterations">1000</definedName>
    <definedName name="RiskNumSimulations">1</definedName>
    <definedName name="RiskPauseOnError">FALSE</definedName>
    <definedName name="RiskRealTimeResults">FALSE</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tandardRecalc">1</definedName>
    <definedName name="RiskStatFunctionsUpdateFreq">1</definedName>
    <definedName name="RiskUpdateDisplay">FALSE</definedName>
    <definedName name="RiskUpdateStatFunctions">TRUE</definedName>
    <definedName name="RiskUseDifferentSeedForEachSim">FALSE</definedName>
    <definedName name="RiskUseFixedSeed">FALSE</definedName>
    <definedName name="SHEETB">#REF!</definedName>
    <definedName name="wrn.All._.Sheets." localSheetId="3" hidden="1">{#N/A,#N/A,FALSE,"Sheet5";#N/A,#N/A,FALSE,"Sheet4";#N/A,#N/A,FALSE,"Sheet2";#N/A,#N/A,FALSE,"Sheet6";#N/A,#N/A,FALSE,"Sheet7";#N/A,#N/A,FALSE,"Sheet8";#N/A,#N/A,FALSE,"Sheet9";#N/A,#N/A,FALSE,"Sheet10"}</definedName>
    <definedName name="wrn.All._.Sheets." hidden="1">{#N/A,#N/A,FALSE,"Sheet5";#N/A,#N/A,FALSE,"Sheet4";#N/A,#N/A,FALSE,"Sheet2";#N/A,#N/A,FALSE,"Sheet6";#N/A,#N/A,FALSE,"Sheet7";#N/A,#N/A,FALSE,"Sheet8";#N/A,#N/A,FALSE,"Sheet9";#N/A,#N/A,FALSE,"Sheet10"}</definedName>
    <definedName name="wrn.Risk._.Analysis._.Report._.1." localSheetId="3" hidden="1">{#N/A,#N/A,FALSE,"Sheet2";#N/A,#N/A,FALSE,"Sheet4";#N/A,#N/A,FALSE,"Sheet5"}</definedName>
    <definedName name="wrn.Risk._.Analysis._.Report._.1." hidden="1">{#N/A,#N/A,FALSE,"Sheet2";#N/A,#N/A,FALSE,"Sheet4";#N/A,#N/A,FALSE,"Sheet5"}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xlnp="http://schemas.microsoft.com/office/spreadsheetml/2019/extlinksprops" uri="{FCE6A71B-6B00-49CD-AB44-F6B1AE7CDE65}">
      <xxlnp:externalLinksPr autoRefresh="1"/>
    </ext>
  </extLst>
</workbook>
</file>

<file path=xl/calcChain.xml><?xml version="1.0" encoding="utf-8"?>
<calcChain xmlns="http://schemas.openxmlformats.org/spreadsheetml/2006/main">
  <c r="D9" i="4" l="1"/>
  <c r="E11" i="4"/>
  <c r="G7" i="4"/>
  <c r="P29" i="1"/>
  <c r="P27" i="1"/>
  <c r="P25" i="1"/>
  <c r="P22" i="1"/>
  <c r="P20" i="1"/>
  <c r="P19" i="1"/>
  <c r="P18" i="1"/>
  <c r="P16" i="1"/>
  <c r="P14" i="1"/>
  <c r="P12" i="1"/>
  <c r="P11" i="1"/>
  <c r="P10" i="1"/>
  <c r="P9" i="1"/>
  <c r="P7" i="1"/>
  <c r="R11" i="1" l="1"/>
  <c r="L11" i="4" s="1"/>
  <c r="G19" i="1"/>
  <c r="F19" i="4" s="1"/>
  <c r="G11" i="1"/>
  <c r="F11" i="4" s="1"/>
  <c r="M11" i="4"/>
  <c r="K11" i="4"/>
  <c r="J11" i="4"/>
  <c r="G11" i="4"/>
  <c r="D11" i="4"/>
  <c r="M7" i="4"/>
  <c r="K7" i="4"/>
  <c r="J7" i="4"/>
  <c r="E7" i="4"/>
  <c r="D7" i="4"/>
  <c r="M9" i="4"/>
  <c r="K9" i="4"/>
  <c r="J9" i="4"/>
  <c r="G9" i="4"/>
  <c r="E9" i="4"/>
  <c r="M10" i="4"/>
  <c r="K10" i="4"/>
  <c r="J10" i="4"/>
  <c r="G10" i="4"/>
  <c r="E10" i="4"/>
  <c r="D10" i="4"/>
  <c r="M14" i="4"/>
  <c r="K14" i="4"/>
  <c r="J14" i="4"/>
  <c r="G14" i="4"/>
  <c r="E14" i="4"/>
  <c r="D14" i="4"/>
  <c r="M18" i="4"/>
  <c r="K18" i="4"/>
  <c r="J18" i="4"/>
  <c r="G18" i="4"/>
  <c r="E18" i="4"/>
  <c r="D18" i="4"/>
  <c r="M19" i="4"/>
  <c r="K19" i="4"/>
  <c r="J19" i="4"/>
  <c r="G19" i="4"/>
  <c r="E19" i="4"/>
  <c r="D19" i="4"/>
  <c r="M23" i="4"/>
  <c r="K23" i="4"/>
  <c r="J23" i="4"/>
  <c r="G23" i="4"/>
  <c r="E23" i="4"/>
  <c r="D23" i="4"/>
  <c r="M25" i="4"/>
  <c r="K25" i="4"/>
  <c r="J25" i="4"/>
  <c r="G25" i="4"/>
  <c r="E25" i="4"/>
  <c r="D25" i="4"/>
  <c r="D20" i="4"/>
  <c r="E20" i="4"/>
  <c r="G20" i="4"/>
  <c r="J20" i="4"/>
  <c r="K20" i="4"/>
  <c r="M20" i="4"/>
  <c r="M27" i="4"/>
  <c r="K27" i="4"/>
  <c r="J27" i="4"/>
  <c r="G27" i="4"/>
  <c r="E27" i="4"/>
  <c r="D27" i="4"/>
  <c r="M29" i="4"/>
  <c r="K29" i="4"/>
  <c r="J29" i="4"/>
  <c r="G29" i="4"/>
  <c r="E29" i="4"/>
  <c r="D29" i="4"/>
  <c r="L2" i="6"/>
  <c r="L6" i="6"/>
  <c r="L7" i="6"/>
  <c r="L3" i="6"/>
  <c r="L4" i="6"/>
  <c r="L5" i="6"/>
  <c r="E1" i="6"/>
  <c r="R20" i="1"/>
  <c r="L20" i="4" s="1"/>
  <c r="L20" i="1"/>
  <c r="M20" i="1" s="1"/>
  <c r="J20" i="1"/>
  <c r="K20" i="1" s="1"/>
  <c r="G20" i="1"/>
  <c r="I20" i="1" s="1"/>
  <c r="H20" i="4" s="1"/>
  <c r="G12" i="4"/>
  <c r="G16" i="4"/>
  <c r="F20" i="4" l="1"/>
  <c r="T20" i="1"/>
  <c r="N20" i="4" s="1"/>
  <c r="R29" i="1"/>
  <c r="L29" i="1"/>
  <c r="M29" i="1" s="1"/>
  <c r="J29" i="1"/>
  <c r="K29" i="1" s="1"/>
  <c r="G29" i="1"/>
  <c r="F29" i="4" s="1"/>
  <c r="I19" i="1"/>
  <c r="H19" i="4" s="1"/>
  <c r="O1" i="4"/>
  <c r="J12" i="4"/>
  <c r="K12" i="4"/>
  <c r="M12" i="4"/>
  <c r="J16" i="4"/>
  <c r="M16" i="4"/>
  <c r="J22" i="4"/>
  <c r="K22" i="4"/>
  <c r="M22" i="4"/>
  <c r="D12" i="4"/>
  <c r="E12" i="4"/>
  <c r="D16" i="4"/>
  <c r="D22" i="4"/>
  <c r="E22" i="4"/>
  <c r="G22" i="4"/>
  <c r="A1" i="4"/>
  <c r="G7" i="1"/>
  <c r="F7" i="4" s="1"/>
  <c r="R19" i="1"/>
  <c r="E11" i="6" s="1"/>
  <c r="R23" i="1"/>
  <c r="L23" i="4" s="1"/>
  <c r="R16" i="1"/>
  <c r="L29" i="4" l="1"/>
  <c r="E16" i="6"/>
  <c r="L16" i="4"/>
  <c r="E10" i="6"/>
  <c r="T19" i="1"/>
  <c r="N19" i="4" s="1"/>
  <c r="L19" i="4"/>
  <c r="I29" i="1"/>
  <c r="H29" i="4" s="1"/>
  <c r="T29" i="1"/>
  <c r="N29" i="4" s="1"/>
  <c r="R14" i="1"/>
  <c r="L14" i="1"/>
  <c r="M14" i="1" s="1"/>
  <c r="J14" i="1"/>
  <c r="K14" i="1" s="1"/>
  <c r="G14" i="1"/>
  <c r="F14" i="4" s="1"/>
  <c r="T23" i="1"/>
  <c r="N23" i="4" s="1"/>
  <c r="L23" i="1"/>
  <c r="M23" i="1" s="1"/>
  <c r="J23" i="1"/>
  <c r="K23" i="1" s="1"/>
  <c r="G23" i="1"/>
  <c r="F23" i="4" s="1"/>
  <c r="R25" i="1"/>
  <c r="L25" i="1"/>
  <c r="M25" i="1" s="1"/>
  <c r="J25" i="1"/>
  <c r="K25" i="1" s="1"/>
  <c r="G25" i="1"/>
  <c r="F25" i="4" s="1"/>
  <c r="R22" i="1"/>
  <c r="E12" i="6" s="1"/>
  <c r="L22" i="1"/>
  <c r="M22" i="1" s="1"/>
  <c r="J22" i="1"/>
  <c r="K22" i="1" s="1"/>
  <c r="G22" i="1"/>
  <c r="R7" i="1"/>
  <c r="L7" i="1"/>
  <c r="M7" i="1" s="1"/>
  <c r="J7" i="1"/>
  <c r="K7" i="1" s="1"/>
  <c r="I7" i="1"/>
  <c r="H7" i="4" s="1"/>
  <c r="R27" i="1"/>
  <c r="L27" i="1"/>
  <c r="M27" i="1" s="1"/>
  <c r="J27" i="1"/>
  <c r="K27" i="1" s="1"/>
  <c r="G27" i="1"/>
  <c r="F27" i="4" s="1"/>
  <c r="T16" i="1"/>
  <c r="N16" i="4" s="1"/>
  <c r="L16" i="1"/>
  <c r="M16" i="1" s="1"/>
  <c r="J16" i="1"/>
  <c r="K16" i="1" s="1"/>
  <c r="G16" i="1"/>
  <c r="R12" i="1"/>
  <c r="L12" i="1"/>
  <c r="M12" i="1" s="1"/>
  <c r="J12" i="1"/>
  <c r="K12" i="1" s="1"/>
  <c r="G12" i="1"/>
  <c r="F12" i="4" s="1"/>
  <c r="R18" i="1"/>
  <c r="L18" i="4" s="1"/>
  <c r="L18" i="1"/>
  <c r="M18" i="1" s="1"/>
  <c r="J18" i="1"/>
  <c r="K18" i="1" s="1"/>
  <c r="G18" i="1"/>
  <c r="F18" i="4" s="1"/>
  <c r="T11" i="1"/>
  <c r="N11" i="4" s="1"/>
  <c r="L11" i="1"/>
  <c r="M11" i="1" s="1"/>
  <c r="J11" i="1"/>
  <c r="K11" i="1" s="1"/>
  <c r="I11" i="1"/>
  <c r="H11" i="4" s="1"/>
  <c r="R10" i="1"/>
  <c r="L10" i="4" s="1"/>
  <c r="L10" i="1"/>
  <c r="M10" i="1" s="1"/>
  <c r="J10" i="1"/>
  <c r="K10" i="1" s="1"/>
  <c r="G10" i="1"/>
  <c r="F10" i="4" s="1"/>
  <c r="R9" i="1"/>
  <c r="L9" i="1"/>
  <c r="M9" i="1" s="1"/>
  <c r="J9" i="1"/>
  <c r="K9" i="1" s="1"/>
  <c r="G9" i="1"/>
  <c r="F9" i="4" s="1"/>
  <c r="L14" i="4" l="1"/>
  <c r="E9" i="6"/>
  <c r="L25" i="4"/>
  <c r="E13" i="6"/>
  <c r="L9" i="4"/>
  <c r="E8" i="6"/>
  <c r="L27" i="4"/>
  <c r="E15" i="6"/>
  <c r="L7" i="4"/>
  <c r="E7" i="6"/>
  <c r="I9" i="1"/>
  <c r="H9" i="4" s="1"/>
  <c r="T25" i="1"/>
  <c r="N25" i="4" s="1"/>
  <c r="I12" i="1"/>
  <c r="H12" i="4" s="1"/>
  <c r="I23" i="1"/>
  <c r="H23" i="4" s="1"/>
  <c r="T10" i="1"/>
  <c r="N10" i="4" s="1"/>
  <c r="T18" i="1"/>
  <c r="N18" i="4" s="1"/>
  <c r="T7" i="1"/>
  <c r="N7" i="4" s="1"/>
  <c r="I27" i="1"/>
  <c r="H27" i="4" s="1"/>
  <c r="I22" i="1"/>
  <c r="H22" i="4" s="1"/>
  <c r="F22" i="4"/>
  <c r="T9" i="1"/>
  <c r="N9" i="4" s="1"/>
  <c r="T12" i="1"/>
  <c r="N12" i="4" s="1"/>
  <c r="L12" i="4"/>
  <c r="T27" i="1"/>
  <c r="N27" i="4" s="1"/>
  <c r="T22" i="1"/>
  <c r="N22" i="4" s="1"/>
  <c r="L22" i="4"/>
  <c r="I10" i="1"/>
  <c r="H10" i="4" s="1"/>
  <c r="I18" i="1"/>
  <c r="H18" i="4" s="1"/>
  <c r="I16" i="1"/>
  <c r="H16" i="4" s="1"/>
  <c r="F16" i="4"/>
  <c r="I25" i="1"/>
  <c r="H25" i="4" s="1"/>
  <c r="I14" i="1"/>
  <c r="H14" i="4" s="1"/>
  <c r="T14" i="1"/>
  <c r="N14" i="4" s="1"/>
</calcChain>
</file>

<file path=xl/sharedStrings.xml><?xml version="1.0" encoding="utf-8"?>
<sst xmlns="http://schemas.openxmlformats.org/spreadsheetml/2006/main" count="498" uniqueCount="257">
  <si>
    <t>Dated reviewed by Risk Management Group</t>
  </si>
  <si>
    <t>Summary Schedule</t>
  </si>
  <si>
    <t>Dated reviewed by SLT</t>
  </si>
  <si>
    <t>November 2024</t>
  </si>
  <si>
    <t>Next date of review (Expected not actual)</t>
  </si>
  <si>
    <t>Risk No.</t>
  </si>
  <si>
    <t>Description</t>
  </si>
  <si>
    <t>Link to College Strategic Objectives</t>
  </si>
  <si>
    <t>Impact Rating (1-4)</t>
  </si>
  <si>
    <t>Probability Rating (1-4)</t>
  </si>
  <si>
    <t>Risk Score</t>
  </si>
  <si>
    <t>Previous submission risk score</t>
  </si>
  <si>
    <t>Movement since last submission</t>
  </si>
  <si>
    <t>Post-mitigation impact</t>
  </si>
  <si>
    <t>Post-mitigation probability</t>
  </si>
  <si>
    <t>Post-mitigation score</t>
  </si>
  <si>
    <t>Previous submission mitigation score</t>
  </si>
  <si>
    <t>Risk Owner</t>
  </si>
  <si>
    <t>Risk Category</t>
  </si>
  <si>
    <t>Data / Info Management</t>
  </si>
  <si>
    <t>That there is a theft of, or damage to, Management Information System (incl. cyber-crime)</t>
  </si>
  <si>
    <t>2,3</t>
  </si>
  <si>
    <t>Head of MIS</t>
  </si>
  <si>
    <t>Finance</t>
  </si>
  <si>
    <t>That the College cannot maintain financial stability</t>
  </si>
  <si>
    <t>VP for Finance, Estates and Sustainability</t>
  </si>
  <si>
    <t xml:space="preserve">That there is a failure of financial controls                                                                                                  </t>
  </si>
  <si>
    <t>That there is failure to meet Credit target and /or failure to retain major public and private contracts.</t>
  </si>
  <si>
    <t>1,2,3</t>
  </si>
  <si>
    <t>VP for Learning &amp; Teaching</t>
  </si>
  <si>
    <t xml:space="preserve">That there are insufficient funds for capital project and maintenance requirements  </t>
  </si>
  <si>
    <t>1,3</t>
  </si>
  <si>
    <t>Governance</t>
  </si>
  <si>
    <t>That there is a failure of Corporate Governance arrangements</t>
  </si>
  <si>
    <t>Governance Professional</t>
  </si>
  <si>
    <t>Health and Saftey</t>
  </si>
  <si>
    <t xml:space="preserve">That there is a failure to meet statutory and legislative health and safety as well as safeguarding  requirements. </t>
  </si>
  <si>
    <t>Head of Estates</t>
  </si>
  <si>
    <t>Legal/Compliance</t>
  </si>
  <si>
    <t>That there is a breach of legislation and associated regulations (incl. GDPR)</t>
  </si>
  <si>
    <t xml:space="preserve">That there is a failure to safeguard the health and wellbeing of staff and students. </t>
  </si>
  <si>
    <t>Executive Team</t>
  </si>
  <si>
    <t>That the College is not on track to meet the Scottish Government net zero targets.</t>
  </si>
  <si>
    <t>Learning Teaching and Student Experience - LTSE (Operations)</t>
  </si>
  <si>
    <t>That there is a failure to achieve  high standards of learning and teaching.</t>
  </si>
  <si>
    <t>1,2</t>
  </si>
  <si>
    <t>LTSE</t>
  </si>
  <si>
    <t xml:space="preserve">That the College cannot  provide a robust learner experience supporting them onto their final destinations. </t>
  </si>
  <si>
    <t>People</t>
  </si>
  <si>
    <t xml:space="preserve">That there is a failure to provide an engaging and effective employee journey. </t>
  </si>
  <si>
    <t>Head of HR</t>
  </si>
  <si>
    <t>Property</t>
  </si>
  <si>
    <t>That there is business interruption due to major disaster, IT failure etc</t>
  </si>
  <si>
    <t>Strategy</t>
  </si>
  <si>
    <t>That there is a reputational risk to the College.</t>
  </si>
  <si>
    <t>Principal</t>
  </si>
  <si>
    <t>College Strategic Objectives:</t>
  </si>
  <si>
    <t>Risk Key</t>
  </si>
  <si>
    <t>Low</t>
  </si>
  <si>
    <t>1-3</t>
  </si>
  <si>
    <t xml:space="preserve">Student Experience </t>
  </si>
  <si>
    <t>Medium</t>
  </si>
  <si>
    <t>4-9</t>
  </si>
  <si>
    <t>Culture and People Development</t>
  </si>
  <si>
    <t>High</t>
  </si>
  <si>
    <t>10-19</t>
  </si>
  <si>
    <t>Growth and Innovation</t>
  </si>
  <si>
    <t>Very High</t>
  </si>
  <si>
    <t>20-25</t>
  </si>
  <si>
    <t>Sustainability</t>
  </si>
  <si>
    <t>Strategic Risk Register</t>
  </si>
  <si>
    <t>RSRMG</t>
  </si>
  <si>
    <t>Next date of review</t>
  </si>
  <si>
    <t>No.</t>
  </si>
  <si>
    <t>Date Raised</t>
  </si>
  <si>
    <t>Link to Quality Indicators / Strategic Aim</t>
  </si>
  <si>
    <t>Impact Rating (1-5)</t>
  </si>
  <si>
    <t>Probability Rating (1-5)</t>
  </si>
  <si>
    <t>Adds the score of all open risks</t>
  </si>
  <si>
    <t>Counts the number of open risks</t>
  </si>
  <si>
    <t>Adds the score of all being mitigated risks</t>
  </si>
  <si>
    <t>Counts the number of being mitigated risks</t>
  </si>
  <si>
    <t>Implications</t>
  </si>
  <si>
    <t>Mitigation Action</t>
  </si>
  <si>
    <t>Post-mitigation impact (1-5) 
DO NOT EDIT</t>
  </si>
  <si>
    <t>Post-mitigation probability (1-5)</t>
  </si>
  <si>
    <t xml:space="preserve">Progress To Green: Key Actions </t>
  </si>
  <si>
    <t>Comments</t>
  </si>
  <si>
    <t xml:space="preserve">Risk Owner </t>
  </si>
  <si>
    <t>2.1, 2.5, 2.6, 3.5, 3.6</t>
  </si>
  <si>
    <t xml:space="preserve">Impacts on the college's ability to provide a service to its users as well as potential financial and performance impacts. </t>
  </si>
  <si>
    <t xml:space="preserve"> Shared sector approach in place through HEFESTIS and advanced intelligence.
Robust and regular testing of IT systems
Business continuity plans in place for IT and MIS areas.                                                                                              Annual certification with Cyber Essentials Plus
Incident response training
Jan 2024
Cyber essentials and cyber controls continue to be monitored, a review on the policies and procedures needs to take place to maintain current levels of confidence. The score can be lower at this review due to the actions being closed down from the audit. Impact remains high, however the probability of the risk can be lowered
</t>
  </si>
  <si>
    <t>Jan 2024
Review of documentation for IT and cyber will be completed over the next few months
Nov 2024
Moved to green a low impact as the audit recommendations and completion of regular security reviews continue. No further actions to move to green, as now is green.</t>
  </si>
  <si>
    <t>To maintain this risk at green, completion of the audit recommendation for incident response for SLT and continual training of staff will need to be maintained.</t>
  </si>
  <si>
    <t>3.1, 3.5, 3.6</t>
  </si>
  <si>
    <t>That the College would not be able to meet its financial obligations and /or that investment in student activity could not be maintained to an appropriate level.</t>
  </si>
  <si>
    <t xml:space="preserve">Jan 2023
Awaiting indicative funding for the next academic year in March 2023. Indications are flat cash funding scenarios relating a real cut.  Value for Money Group meeting on 25th January 2023. 
Apr 2023
Value for Money Group focus on staffing efficiencies and more robust Curriculum Planning model for 2023/24.  Flat cash Grant in Aid settlement confirmed, but with additional cut in activity &amp; funding for the Region.
June 2023
"Flat cash" settlements for 2024/25 and 2025/26 copnfirmed by SFC.  Board approved a deficit budget for 2023/24 only.  Management working towards balanced budget.
January 2024
Financial Modelling being undertaken, review of curriculum and ensuring areas that meet demand are promoted. Full cost targets increased. </t>
  </si>
  <si>
    <t xml:space="preserve">January 2023
College has to continue working to make efficiencies and savings. 
April 2023
Interim budget to be drawn up for approval of the Board on 1st June 2023.  Detailed budget to be prepared for additional meeting of the Finance and Resources Committee before completion of the SFC return (FFR).
August 2023
Curriculum Planning model being used to monitor staffing. Improved and enhanced budget monitoring procedures being introduced for 2023/24.
October 2023
On track to meet credit target for 2023-24. 
January 2024
Work on-going to embed regular monthly management reporting of results to highlight areas of financial concern.
November 2024
The Annual autumn budget issued at the end of October 2024 has implied that the College will face up to £300k additional expense in respect of Employer NI contributions which has resulted in an increased risk rating.  </t>
  </si>
  <si>
    <t xml:space="preserve">January 2023
Await update from the Value Money group on 26 January 2023
April 2023
Indicative grant in aid allocation received; expectation of flat cash settlement confirmed.  Budgeting exercise already commenced on this assumption.  
August 2023
Staffing budget linked to Curriculum Plan. which will incease efficiency and improve staff utilisation.
November 2024
The College recognises that it is in a period of transformation and while it is hoped that the College will develop greater financial stability through rationalisation and streamlining of cost base in the next 12 months, the outputs from that are current unknown.  </t>
  </si>
  <si>
    <t>VP - Finance, Resources &amp; Sustainability</t>
  </si>
  <si>
    <t>3.1, 3.2 3.5, 3.6</t>
  </si>
  <si>
    <t>Insufficient or incorrect information available to senior management and the Board of Management; potential for fraud.</t>
  </si>
  <si>
    <t xml:space="preserve">August 2023
Finance Dept team enhanced with permanent appointment of Management and Financial Accountants.  Additional support re Procurement from APUC until December 2023.
Extensive work has been undertaken in conjunction with Governance Professional to update policies and procedures.  Review of timetable of activities of the Audit and Risk Committee and Finance and Risk Committee now drawn up.
Additional work has been undertaken by internal audit service on policies and procedures in 2022/23 and 2023/24.  
November 2024
Internal and external audit continues to offer significant value in assessing the effectiveness of our overall control environment.  Similarly,quarterly reporting to the Board and LRSB allows areas of concern to be reviewed and monitored.  
</t>
  </si>
  <si>
    <r>
      <rPr>
        <sz val="11"/>
        <color rgb="FF000000"/>
        <rFont val="Calibri"/>
        <family val="2"/>
        <scheme val="minor"/>
      </rPr>
      <t xml:space="preserve">Closer scrutiny of previous internal audit recommendations, both via senior management and the Audit and Risk Committee.                                                             
Introduction of new approach to control, assurance and risk management arrangements. 
April 2023
Review of governance to be undertaken by internal auditors in summer of 2023
</t>
    </r>
    <r>
      <rPr>
        <sz val="11"/>
        <color rgb="FFFF0000"/>
        <rFont val="Calibri"/>
        <family val="2"/>
        <scheme val="minor"/>
      </rPr>
      <t xml:space="preserve">
</t>
    </r>
    <r>
      <rPr>
        <sz val="11"/>
        <color rgb="FF000000"/>
        <rFont val="Calibri"/>
        <family val="2"/>
        <scheme val="minor"/>
      </rPr>
      <t xml:space="preserve">August 2023
Pay controls in place, not replacing staff who have left the organisation, allowed for curriculum adjustmnets to be made, curriculum staff redployed to other areas should there be overstaffing,. Consideration given when staff leave whether this replacement needs to be FT, PT or whether it is needed. 
Curriculum Plan is very tightly planned, with finance and curriculum teams working together to prepare budgets for the year. 
October 2023
Audit Scotland audit in progress currently with no concerns raised to date. 
January 2024
Internal audit in progress regarding pensions and payroll procedures.
</t>
    </r>
  </si>
  <si>
    <t xml:space="preserve">Introduction of formal ARC  monitoring on an ongoing basis.
August 2023
Positive follow up Section 22 review by Scottish Parliament
January 2024
Internal audit reviews of procurement and finance procedures scheduled for April 2024. An internal audit of pension and payroll has flagged an error in pension contributions for some staff members since 2015.  Payroll consultant to be employed to review all affected employees and reperform calculations to correct the situation.  HR reviewing internal payroll processes to mitigate further risks that might result in an incident of a similar nature. 
November 2024
The internal audit review of procurement and finance procedures has been concluded with no major concerns flagged. The work ongoing to address the employee pension contribution for some staff members since 2015 is also progressing satisfactorily, with pension agencies being informed of the corrective action being taken.  </t>
  </si>
  <si>
    <t>VP for Finance, Estates and Sustainability
Head of HR</t>
  </si>
  <si>
    <t>1.6, 2.2, 2.4</t>
  </si>
  <si>
    <t xml:space="preserve">Clawback of SFC activity funding and shortfall in income.  Failing to meet credit targets on a consistent basis may affect annual activity allocation.  
Failure to meet maintain ESF records to substantiate our claim is likely to affect income </t>
  </si>
  <si>
    <t>Student activity is monitored on a weekly basis by senior management via the SLT meetings, with those weekly reports being made available to faculty and admissions staff; Additional enhanced reporting in use through Power BI to monitor real time information. 
Jan 2023
All credit activity to up on the by 27 January and checks to made on this. 
Plans are being put in place to meet the gap, such as the preparing to study courses. 
April 2023
Additional activity running  and planned to meet credit target. 
August 2023
Region has a 10.7% decrease in activity taarget for 2023/24.  
Colleges now have a 2.0% leeway re meeting activity targets. 
January 2024
College highly likely to exceed credit target but will be confirmed following the completion of the January enrolment cycle by 31 January 2024.</t>
  </si>
  <si>
    <t xml:space="preserve">October 2022
Scenario planning and forecasting under way for the 2022/23 academic year;  New website being launched in November 2022 to support with recruitment and learner journey. 
April 2023
Progress being made, but dependent on planned activity. 
August 2023
2022/23 taget met; Curriculum Plan model now operational with all courses for 2023/24 incorporated; accurate monitoring now enhanced.
October 2023
College on track to meet target for 2023-24.  
January 2024
College is on track to meet credit target.  </t>
  </si>
  <si>
    <t xml:space="preserve">August 2023
2022/23 credit target achieved.
10.0% sectoral decrease in credit target for 2023/24, plus additional 0.7% Regional decrease.
2.0% target achievement tolerance and positive change in retention tolerance announced for 2023/24. In addition only 80% clawback should there be an issue. 
January 2024
Successful internal reporting of credit activity through Power BI enables real-time assessment of actual credit target achievement. 
November 2024
There are no concerns at this stage that the College will fail to meet its credit target.  Effectrive and regular monitoring of credit activity continues to drive activity for any shortfalls identified via discussion with curriculum areas.  </t>
  </si>
  <si>
    <t>2.1, 2.2, 2.6, 3.5</t>
  </si>
  <si>
    <t>The College estate is of an age that requires constant monitoring and an appropriate level of funding to address major issues (e.g. building envlope, heating and cooling, lifts, security equipment, etc.)</t>
  </si>
  <si>
    <t xml:space="preserve">SFC undertook a condition survey and has allocated funds over a five year period to address backlog maintenance and dilapidation works.  The College appointed professional advisors to assist in the management of the projects which have been undertaken.   College has enhanced its procurement arrangements to ensure that all major items of expenditure are reviewed by a senior management committee, thus ensuring value for money as well as an additional level of control over non salary spend.       As part of our approach to the introduction of a Strategic Investment Plan, the College is currently considering introducing its own estate condition survey, given the age of the building and the number of significant repairs now being required. 
August 2023
CAPEX projects prioritised and completed within budget allowing for future works within remaining ringfenced funds.
January 2024
CAPEX spend being closely scrutinised and only essential capital spend must be incurred as a result of financial situation facing the College Sector. </t>
  </si>
  <si>
    <t>Current planning is to utilise cash holding to fund an infrastructure investment programme; Additionally, the college is planning to undertake an estate condition survey to ensure that a clear plan for any additional work is captured.; The air conditioning units and the roof are all currently being replaced; Air Conditioning replacement completed. Roof project almost completed, snagging being undertaken. Building is weather proofed. 
Jan 2023
Update on capex progress to date at VfM group on 25th January 2023. 
April 2023
Funds have been committed to support the key changes to the building. 
August 2023
Following completion of CAPEX works, funding remains for future works
October 2023
College has also submitted a funding application to the Scottish Government Energy Efficiency Grant scheme to support with building fabric first appeoaches, which would provide possible future cap ex funds for the estate. 
November 2024
Ensure utilisation of available funding particularly relating to CAPEX works (CF)</t>
  </si>
  <si>
    <t>Central funding received in 2020/21 and 2021/22 allowed the College to address major repairs and renewals sooner than originally planned.  This includes a major upgrade to the fabric of the roof, which would be most vulnerable to possible issues associated with the natural lifespan of the building.
August 2023
Various works completed over previous months within confines of funding whilst leaving sufficient amount for future required works. Cladding repairs are expected to be the next significant work. Additional funds have been allocated for next year.
SFC capital funding allocation for 2023/24 should be sufficient for short term projects &amp; maintenance 
January 2024
Funding received for Pre-capital works and looking at future funding initiatives for enhanced environmental sustainability of College estate.  Initial budget announcements also suggest there may be a 3% increase in capital funding for Colleges in 24/25 but yet to be confirmed.</t>
  </si>
  <si>
    <t>VP for Finance, Estates and Sustainability
Head of Facilities</t>
  </si>
  <si>
    <t>3.1, 3.2, 3.4, 3.5, 3.6</t>
  </si>
  <si>
    <t>That the College would fail in its duties as a public body and charity to adhere to statutory expectations. Risk to business delivery; risk to reputation; risk to effective relations between SLC and NCL e.g. given journey towards dissolution and risk of distraction or tension and ensuing impact on operational delivery.</t>
  </si>
  <si>
    <t xml:space="preserve">Effective training and development for all staff, including in relation to compliance; Effective T&amp;D for the Board, given 10 new members, building on the recommendations of the EER and including consideration of culture and values of Board.  Advice sought from appropriate bodies (SFC, IA, Good Governance Steering Group).                                                                                                                             
Planning for the transition to dissolution will be important to ensure that we have the right systems, processes and relationships in place to take up position as a Regional college.  Work already in train to identify agreed actions; SFC has established a liaison group involving themselves, Scottish Government and the two colleges.                                                                                                                                                         The Audit and Risk Committee are overseeing a formal, quarterly review of all audit recommendations on a rolling basis to ensure that all actions agreed are completed appropriately and according to timetable.  
October 2022
Government Improvement Plan signed off by the Board of Management and agreed to incorporate this into the usual Board of Management Evaluation and Enhancement Plan. 
Strategy Day held with the Board of Management on Risk and Equality and Diversity held in Sept 2022
External Auditors content that regional board members and/ staff attend committee meetings. 
April 2023
The AAR report stated that the College was now fully compliant with the Code of Good Governance for Scotland's Colleges as at July 2022. 
August 2023
Staggered appointment of new board members. 
October 2023
Appointed a new permanent Governance Professional in September 2023. 
</t>
  </si>
  <si>
    <t>Awaiting finalisation of Board member induction programme;  Board discussion on SFC report to progress recommendations; Awaiting clarification from SFC/SG on timeframe for dissolution to allow for planning.
Jan 2022
Governance Improvement Plan established post the SFC Governance review as well as input from internal auditors is now being actioned. 
May 2022
Board members have been inducted; Key polices have been updated, financial regulations and bribery have all been updated and approved by Committee. Disciplinary, capability and grievance also due to be signed off at next HR Committee meetings; Governance Improvement plan shows progress against key actions. 
Board strategy day planned for 16 May 2022; Acting Principal now in place until investigation has been resolved; Risk now of reputational damage due to increase in press coverage.; Challenges in recruiting key staff and risks around staff being able to leave for additional positions. 
August 2022
Strategy Day planned for August 2022; Clerk to the Board reviewed key documentation; New staff  and student members appointed through the Clerk's successful recruitment; Significant progress made on Government Improvement and Management Response Plans.; The College adheres strictly to the Code of Good Governance for Scottish Colleges. 
January 2023
To date corporate governance is robust, with no breach of the Code for the 2022-23 year. 
April 2023
AAR from external audit providers confirmed that College was compliant with the Code at July 2022 and at the date of signing of the accounts (April 2023)
Audit of governance to be undertaken by Henderson Loggie in summer 2023 (postponed to early 2024).
August 2023
5 new Board members appointed over the summer. Board Development day held in August to being strategic planning. 
October 2023
Appointed a permanent Governance Professional in September 2023 who has completed all CDN Induction training and is part of the Goverance Professionals Group. Is also having a detailed handover with the Interim Governance Professional. 
January 2024
Recruitment process launched to replace board members who have left. Audit of governance also to be undertaken by Henderson Loggie in February 2024.</t>
  </si>
  <si>
    <t xml:space="preserve">Acting Chair and  Acting Principal in place. The latter of which has extensive experience of corporate governance and was part of the group responsible for the drafting and review of the Code of Good Governance for Scottish Colleges. 
Recommend  decoupling  corporate governance risk with the ongoing investigations. This would include:
Reputational damage risk 
Financial Risk. 
Both the Clerk to the Board and the Chair of Audit and Risk Committee to be consulted. 
August 2023
Potential further organisational risk and adverse media due to activity following the investigation. 
Recruitment of senior roles within the college, provided feedback  which demonstrated that candidates were not "put off" from working at the College. </t>
  </si>
  <si>
    <t>Health and Safety</t>
  </si>
  <si>
    <t>1.1, 1.2, 1.3, 1.4, 2.1, 3.1, 3.3</t>
  </si>
  <si>
    <t xml:space="preserve">Impacts on safety of all employees and students leading to serious injury or death. Unable to protect our most vulnerable students. </t>
  </si>
  <si>
    <t>Health and Safety Committee meet regularly to monitor health and safety arrangements and any issues are raised.
Staff induction in place on H&amp;S;  Facilities Teams and H&amp;S Officer ensure all risk assessments are updated annually; Regular reporting on Health and Safety to HR Committee as part of their remit requirements; Full review of Health and Safety Policy and Procedures being undertaken; Lead Safeguarding Officers in place and appropriate training in place.; Safeguarding group meets regularly. 
August 2022
Robust HMI Safeguarding report received in April 2022; Refresher training and reissue of safeguarding cards; Expanded the network of safeguarding officers; Health and Safety audit completed, with no major recommendations; Refreshed health and safety policy will go to the Board in October 2022; Appointment of 2 permanent health and safety staff members. 
October 2022
Health and Safety Audit completed satisfactorily.
Health and Safety Policy approved by the Board of Management. 
January 2023
Health and Safety Policy launched and names of those who have read it recorded.
April 2023
Progress made against internal audit plan and Health and Safety Committee meets regularly to keep on top of action and key issues. Policy and procedures updated. 
Safeguarding Policy and Procedures updated and due to got to the Board for approval in June 2023.  
August 2023
H&amp;S Policy reviewed and updated over summer break.
Continued quarterly H&amp;S committee meetings planned including representation of cross college departments for 2023/24            
 August 2024 H&amp;S Policy reviewed as of 6/8/24</t>
  </si>
  <si>
    <t>October 2022
Health and Safety Policy Approved.
First Aid Procedures renewed and due for sign off by SLT in October 2022. 
January 2023
Training sessions now being scheduled. 
April 2023
Significant progress made with policy and proceudures. 
August 2023
There is a new Safeguarding Policy and Fitness to Study Policy approved by the Board in June 2023.
Training for Health and Safety and Safeguarding will be rolled out to all staff in August through the mandatory online modules. 
October 2023
Updated safeguarding processes to clarify roles and spread low level behaviourial issues to curriculum. 
Annually - July Ongoing
Continue to review and update H&amp;S Policies as required.</t>
  </si>
  <si>
    <t>August 2023
Staff resource is working to capacity to get through policies and procedures updated as required.</t>
  </si>
  <si>
    <t>Head of Facilities</t>
  </si>
  <si>
    <t>2.1, 2.5, 3.4, 3.6</t>
  </si>
  <si>
    <t xml:space="preserve">Breach or leak of sensitive data impacting on college reputation. </t>
  </si>
  <si>
    <t xml:space="preserve">Data Protection Officer in place to advice on general Data Protection Regulation;  Staff mandatory training and policies in place and actively marketed to heighten awareness; Compliance/audit checks in place;  GDPR policies currently being updated as part of College-wide policy refresh exercise;                                             
Training planned for all staff on legislative and regulatory issues, including conflict of interest, bribery and corruption and security of assets.  
August 2022
A suite of new polices have been developed and/or updated; Multi factor authentication in train; Cyber security Essentials status obtained; Training completed on conflict of interest etc as above and data protection and GDPR. 
October 2022
Cybersecurity audit completed satisfactorily. College is now undertaking penetration testing; All staff conference in August;  all staff completed mandatory training on GDPR; Data Protection portal is now live. 
April 2023
New retention policy has been agreed and published. Cyber Essentials plus was successfully completed in Feb
October 2023
GDPR TES develop training issued to all staff, ICO framework and ROPA for each department currently being completed.
Jan 2024
Work has begun on ROPA's (records of processing)  and the ICO accountability framework has been completed giving SLC a confidence of data protection controls. Cyber security frameworks and changes continue to be reviewed and we are confident in the controls that are in place from the NCSC 10 things
</t>
  </si>
  <si>
    <t xml:space="preserve">Apr 2023
Retention Documentation has been issued, further actions will be completed including communication of this guide for all managers to control the documentation
Cyber risk framework is being updated in June this year to ratify the score in this sheet. (Cyber risk can be escalated if important issues arise in that review)
Jan 2024
Complete ROPA's in all departments for understanding data management
Nov 2024
Completion of the ROPA's in the departments will improve this score to green as the understanding of data will be key for compliance. Data protection risk register has been created, to be added to the risk management group. Other area's need to feed into this for compliance reasons, ownership currently with Head of MIS however, other risk management group members must review this item
</t>
  </si>
  <si>
    <t>Data protection team have worked through a number of ROPA with each area and are currently pulling together Info Asset Register. 
Other areas of compliance are to add to the comments and tasks of this risk, will raise with the group - CS</t>
  </si>
  <si>
    <t>2.1, 2.3, 2.5, 2.7, 3.1, 3.2, 3.4, 3.6 / Aim 1</t>
  </si>
  <si>
    <t xml:space="preserve">Impacts on the health and wellbeing of staff and students. This could result in high absence, disengagement and higher withdrawal rates for students.                         Risk of serious harm to the individual if the appropriate safeguarding action is not taken.   This would significantly impact the student and staff experience leading to potential risk of legal action, complaints and having a negative impact on the college reputation.  </t>
  </si>
  <si>
    <t xml:space="preserve">August 2022 
Ongoing effective development of safeguarding and health and wellbeing support for staff and students.  Safeguarding / GBV Prevention / Corporate Parenting / Carers Support policies and procedures in place. Specialised staff in Student Services and HR responding to concerns or issues.  Criminal Convictions and PVG is undertaken as part of the employee recruitment process.  Safeguarding, Prevent and Corporate Parenting training is mandatory as part of the staff induction process.  Safeguarding including Prevent, Corporate Parenting, Mental Health &amp; Wellbeing information and videos part of the Learner Induction process.  College Safeguarding Group is a cross-college group which has both student and staff membership - this groups meets quarterly.  GBV Prevention Strategy and Action Place / Corporate Parenting Plan in place which is monitored by the Safeguarding Group.                                                                                                                                                           Other mitigations include:-       
•Student Support email address. Same day response, including responses to financial and emotional crisis support. 
•Guidance and support staff available on campus for in person support on same day appointment basis. 
•Staff are trained in Mental Health First Aid and ASIST
•Dissemination and attendance of external safeguarding training opportunities, such as those provided by CDN, 
•Counselling Service for staff and students.
•Weekly Yoga and Mindfulness classes for staff and students
•Online Togetherall resource for staff and students
•Same day response provided via dedicated student support email, including responses to financial and emotional crisis support. 
•Guidance and support / line management staff available on campus for in person support on same day appointment basis. 
•Annual safeguarding, health and wellbeing calendar of events
•College Mental Health Group and LGBT Champion Group in place
•Peer support groups for staff and students
April 2023
The new Safeguarding Policy and Procdure for staff and students has been updated and will go to the main board in June 2023.
</t>
  </si>
  <si>
    <t xml:space="preserve">October 2022
Additional staff in Students Services to help support well-being. 
Student Support Strategy in progress.
Remploy an organisation to facilitate staff return to work is now being used to support. 
"We invest in wellbeing" survey issued to staff as part of Investors in People application with action plan formulated to deal wityh results..
August 2023                                                                                                                                                                                                                                                          
Funding approved by the SLC Trust (ALF) for two posts to support student and staff health and wellbeing.  This is for Guidance &amp; Support and Counselling.  Pending SFC Mental Health Funds to support student health and wellebing to be published for 2023-24.  
October 2023
ALF approved funding for soup and a sandwich., with a further bid being submitted to the October ALF meeting. 
Pop up second hand shop now open to support students. 
January 2024
A further bid has been approved by the ALF for soup and sandwich free breakfast and lunch initiatives, together with funding for a Hortocultural Garden space to promote both positive mental and physical health benefits for staff and students.  Pop up second hand shop has been successful to date.   </t>
  </si>
  <si>
    <t>Head of Student Services</t>
  </si>
  <si>
    <t>2.6, 2.7, 3.1, 3.2, 3.4, 3.5, 3.6</t>
  </si>
  <si>
    <t>LED lighting replacement programme. The replacement of 1900 lights to LED fittings.
Additional Solar Panels fitted. The PV system comprise of 300 panels to give an additional output of 150kW.
Scottish Green Public Sector Estate Decarbonisation Scheme. The College has engaged with Mott MacDonald regarding pre capital works to investigate the Central Government Energy Efficiency Capital Grant Fund 2023/2024 to support the College journey to NET Zero.</t>
  </si>
  <si>
    <t>1.1, 1.2, 1.3, 1.4, 1.5, 1.6, 1.7, 2.3</t>
  </si>
  <si>
    <t xml:space="preserve">Impacts on the student experience, the college's reputation and Education Scotland risk ratings. 
Impacts on student recruitment leading to financial risk. 
</t>
  </si>
  <si>
    <t xml:space="preserve">January 2023 
First self-evaluation cycles completed and progress reviews have taken place. Ongoing engagement and campus visits from HMI. Audit cycle in train.  Robust learner voice processes which are acted on promptly. 
April 2023
Evaluation process updated and self evaluation progress occuring.  HMIE Education Scotland visit took place in March 2023 which resulted in no main points for action. 
October 2023
Self Evaluation currently being written. 
January 2024
Care Review and HMIE Inspectorate visits planned for early 2024 to assess learning environment.
</t>
  </si>
  <si>
    <t xml:space="preserve">October 2022
Mitigating actions in place. 
External assessors being used to assess Construction MAs, now part of the Quality Audit process to provide assurance that work is of a high standard and does not impact on direct claims status. 
April 2023
Education Scotland annual engagement visit report received which did not contain any main points of action. 
August 2023
Current challenges with missing outcomes due to ASOS, as yet there is not a national approach to ASOS, and there has been no communication from the Scottish Funding Council. The impact of this may mean that results nationally will not be available in March 2024
October 2023
Care will be the subject of a national thematic review in early 2024 by Education Scotland. 
</t>
  </si>
  <si>
    <t>1.1, 1.2, 1.3, 1.4, 1.5, 1.6, 1.7, 2.5, 2.6, 2.7, 3.1, 3.3</t>
  </si>
  <si>
    <t xml:space="preserve">Relates to application and recruitment experience,  students not receiving the appropriate or accurate information or the necessary access to support such as financial or  health and wellbeing. 
Recruitment impacted by outdated systems impacting the experience.  Also any delays to bursaries, additional IT equipment and discretionary support may impact. </t>
  </si>
  <si>
    <t xml:space="preserve">Applications are monitored by the Student Services Team, review of application and enrolment system in train.
Financial and emotional support offered by the Team. 
Team undertake regular training to provide the best possible service and to keep up to date with changes. 
Power BI now being used for curriculum planning and to ensure a more efficient application process.  Other mitigations include
•Same day response provided via dedicated student support email, including responses to financial and emotional crisis support. 
•Guidance and support staff available on campus for in person support on same day appointment basis. 
•Ongoing review of new Admissions electronic system to ensure smooth transition from application to enrolment. Additional work to be undertaken in this area via regular working group meetings.
•Staff attendance at new Mental Health First Aid training, as provided by SLC.
•Dissemination and attendance of external training opportunities, such as those provided by CDN, etc.
•Review potential increase in counselling and guidance/support provision to ensure reduction in waiting times for emotional support.
•Bursary software under review with developers.
•Support being provided to SA including additional recruitment of new VP.
•Provision of long term laptop loans via Library service to facilitate engagement in class and coursework.
Reinforced links between the student association, class reps and quality team so directly links back to the learner
More opportunities for students to undertake study skills in this academic year and it has now been introduced into twilight sessions. 
January 2023
Progressing students are due to be given a conditional offer in Feb 2023 for the first time.
National Career Review may inform College's approach to IAG.  Applications for 2023-24 due to open on 30th January 2023.
August 2023
The vast majority of applications and students are progressed on a timely basis, however, further actions are being taken to ensure consistency across the college. 
Updated Student Association Student Mental Health Agreement (SMHA) produced.
January 2024
Late payment of bursaries in the first academic term impacted on student retention as some students could not support their studies financially and had to withdraw. 
</t>
  </si>
  <si>
    <t xml:space="preserve">Additional central funding has been received to allow additional resources to be brought in to address particular issues that may be exacerbated due to the COVID pandemic. 
Website refresh now out to tender.
Power BI being used to for applications and curriculum planning. 
Review taking place regarding staffing resources to meet student needs of financial and emotional support.  This includes reviewing the possibility of additional recruitment within student funding, guidance and support, etc, including student placements for counselling.
May 2022
Current strike action by EIS is having a negative impact on the learning experience.
EQA activity at risk due to lecturers potentially not engaging and resulting learners as well. 
August 2022
Mitigating actions have allowed this risk to be reduced due to the completion of the key system updates, removal of barriers to progress and clearer focus on supporting students to achieve their destinations. 
October 2022
Work in progress on reviewing business support functions supporting the learner recruitment journey. 
January 2023
Longer term review required. 
October 2023
CEIAG workshops being delivered across all areas of the curriculum and more sessions being delivered by SDS in the College. 
Core skills project launched in August 2023 to support FT FE students in particular achieve a standard of literacy and numeracy. 
</t>
  </si>
  <si>
    <t xml:space="preserve">January 2024
Internal process has been reviewed for 'lessons learned' from the administration of student bursaries to ensure quick disemmination of funding going forward. </t>
  </si>
  <si>
    <t>2.1, 2.3, 2.6, 3.1, 3.3, 3.4</t>
  </si>
  <si>
    <t xml:space="preserve">Impact on the employee experience and could result in high turnover, high absence rates, disengagement, poor employee relations and industrial relations matters, poor performance of employees and subsequently a poor experience for students and negative impact on college reputation. </t>
  </si>
  <si>
    <t xml:space="preserve">October 2022
Accreditations achieved to date include: Disability Confident Employer and Leaders in Diversity. The re-accreditations of Investors in People and We Invest in Wellbeing are currently being progressed; Ongoing review of the employee journey, process optimisation and automation. Consideration for a new HR System; Refreshed policies and procedures include: Attendance Management and Support Procedure; Disciplinary Procedure; Grievance Procedure and the Public Interest Disclosure Policy and Procedure. 
January 2023
Employee Journey being mapped out and associated procedures being drafted, with a view of lean process management and consideration of both automation and employee experience. People Managers being trained on disciplinary, grievance and investigations by ACAS. 
Review of payroll and pensions process. 
April 2023
The College now has We Invest in Well Being Platinum. 
August 2023 
New integrated HR &amp; Payroll system on track to be implemented in 2023. Pension reporting streamlined. 
October 2023
More resilence in HR team with regards to learning how to do payroll.
January 2024
Wider HR team now trained to administer payroll.   </t>
  </si>
  <si>
    <t xml:space="preserve">College accreditations are being refreshed. </t>
  </si>
  <si>
    <t xml:space="preserve">Business Continuity Plan for College in place.
Business interruption insurance in place.
Member of HEFESTIS and benefit from shared intelligence. 
Board briefing for cyber security due on the 2nd of May, satisfying cyber audit points. 
Cyber Security information will be placed into the next risk about theft of major systems. This is business continuity updates, this will be worked on in the new year. Update for the next risk management meeting Cyber security controls continue to be improved following the cyber risk framework. Work started on the BCP and incident response documentation as it needs revisited since it was published. </t>
  </si>
  <si>
    <t xml:space="preserve">Existing business continuity arrangements being reviewed in light of recent events. 
Key estates risks now been identified and have been or are being resolved. 
Further training for incident response for board members needs to be considered and scheduled (Scenario training)
Jan 2024
A review of BCDR documentation is to be completed in the next few months to update mitigation controls.
Nov 2024
BCP refresh in progress, to be updated in Dec 2024 with a view to completing the work by the end of the year (Jun 2024) </t>
  </si>
  <si>
    <t xml:space="preserve">The College had a developed Business Continuity Plan embedded prior to the COVID pandemic and has built on that via infrastructure improvements and additions utilising additional SFC ring-fenced funding. 
The BCP will be presented to the SLT over the coming weeks, there is a lot of work for managers to complete.
</t>
  </si>
  <si>
    <t>2.3, 3.2, 3.3</t>
  </si>
  <si>
    <t xml:space="preserve">•That potential students, staff or Board members are deterred from enrolling / joining the College.
•That the College suffers financial loss from a decrease in activity or loss of access to potential income streams.
</t>
  </si>
  <si>
    <t>• Staff development sessions on, for example, inclusiveness and diversity being part of mandatory training for staff;
• Regular staff meetings including annual all-staff conference;
• College has complaints procedure, clearly highlighted on website;
• Extensive governance training for senior staff and Board members being delivered as part of a rolling programme of development</t>
  </si>
  <si>
    <t xml:space="preserve">• Strategy being delevoped to ensure that "good news" stories are gathered centrally and distributed accordingly, particularly via social media; 
• The implications of impending decrease in allocation of central funding or activity to be managed accordingly in terms of publicity and student / staff perception and morale; 
•Action plan being formulated to address issues raised in staff survey
October 2023 
College is aware of potential legal issues being raised which may impact on the reputation.  Communication plan is being put in place to support. 
</t>
  </si>
  <si>
    <t>SLC Board Risk Appetite</t>
  </si>
  <si>
    <t>Risk Appetite Rating</t>
  </si>
  <si>
    <t>Count</t>
  </si>
  <si>
    <t>Summary</t>
  </si>
  <si>
    <t>Averse</t>
  </si>
  <si>
    <t>Minimal</t>
  </si>
  <si>
    <t>Cautious</t>
  </si>
  <si>
    <t>Current Rating</t>
  </si>
  <si>
    <t>New Rating</t>
  </si>
  <si>
    <t>Average Risk Score from RR</t>
  </si>
  <si>
    <t>Balanced</t>
  </si>
  <si>
    <t>Commercial</t>
  </si>
  <si>
    <t>Open</t>
  </si>
  <si>
    <t>Entrepreneurial</t>
  </si>
  <si>
    <t>Category not used</t>
  </si>
  <si>
    <t>Cyber security/Data protection</t>
  </si>
  <si>
    <t>Eager</t>
  </si>
  <si>
    <t xml:space="preserve">Cannot hold reserves </t>
  </si>
  <si>
    <t>Compliance is mandatory</t>
  </si>
  <si>
    <t xml:space="preserve">Strict compliance </t>
  </si>
  <si>
    <t>Learning Teaching &amp; Student Exp. (Operations)</t>
  </si>
  <si>
    <t xml:space="preserve">To meet challenge </t>
  </si>
  <si>
    <t>People come first</t>
  </si>
  <si>
    <t>Project/Programme</t>
  </si>
  <si>
    <t>Diversify</t>
  </si>
  <si>
    <t>Consistent with Code</t>
  </si>
  <si>
    <t>Explanation</t>
  </si>
  <si>
    <t>The organization avoids risk and uncertainty. </t>
  </si>
  <si>
    <t>The organization prefers low-risk options that may only offer limited rewards. </t>
  </si>
  <si>
    <t>The organization prefers safe options that may only offer limited rewards. </t>
  </si>
  <si>
    <t>The organization accepts that some risk is involved in activities, but is prepared to monitor and mitigate it. </t>
  </si>
  <si>
    <t>The organization is willing to consider all options and choose the one that will deliver success while providing an acceptable level of reward. </t>
  </si>
  <si>
    <t> The organization is eager to be innovative and choose options that may offer higher rewards, even if they have greater risk. </t>
  </si>
  <si>
    <t>SLC STRATEGIC RISK PROFILE &amp; SCORING</t>
  </si>
  <si>
    <t>Likelihood</t>
  </si>
  <si>
    <t>Risk Profile</t>
  </si>
  <si>
    <t>Assessing Overall Risk And Risk Threshold</t>
  </si>
  <si>
    <r>
      <rPr>
        <b/>
        <sz val="12"/>
        <color theme="1"/>
        <rFont val="Calibri"/>
        <family val="2"/>
        <scheme val="minor"/>
      </rPr>
      <t xml:space="preserve">Very high       </t>
    </r>
    <r>
      <rPr>
        <sz val="12"/>
        <color theme="1"/>
        <rFont val="Calibri"/>
        <family val="2"/>
        <scheme val="minor"/>
      </rPr>
      <t xml:space="preserve">                                                                     (76% or more chance of occurring within the next 12 months)</t>
    </r>
  </si>
  <si>
    <t>Risk Level</t>
  </si>
  <si>
    <t>Score</t>
  </si>
  <si>
    <t>Risk Level Description</t>
  </si>
  <si>
    <r>
      <rPr>
        <b/>
        <sz val="12"/>
        <color theme="1"/>
        <rFont val="Calibri"/>
        <family val="2"/>
        <scheme val="minor"/>
      </rPr>
      <t xml:space="preserve">High       </t>
    </r>
    <r>
      <rPr>
        <sz val="12"/>
        <color theme="1"/>
        <rFont val="Calibri"/>
        <family val="2"/>
        <scheme val="minor"/>
      </rPr>
      <t xml:space="preserve">                                                                       (51-75% chance of occurring within the next 12 months)  </t>
    </r>
  </si>
  <si>
    <r>
      <rPr>
        <b/>
        <sz val="12"/>
        <color theme="1"/>
        <rFont val="Calibri"/>
        <family val="2"/>
        <scheme val="minor"/>
      </rPr>
      <t>Rating:</t>
    </r>
    <r>
      <rPr>
        <sz val="12"/>
        <color theme="1"/>
        <rFont val="Calibri"/>
        <family val="2"/>
        <scheme val="minor"/>
      </rPr>
      <t xml:space="preserve"> Unacceptable level of risk exposure defined as an extreme impact risk  that requires immediate Additional Mitigation to include a Control Action Plan as well as Risk Control Measures to be applied.                                                                                                                                          </t>
    </r>
    <r>
      <rPr>
        <b/>
        <sz val="12"/>
        <color theme="1"/>
        <rFont val="Calibri"/>
        <family val="2"/>
        <scheme val="minor"/>
      </rPr>
      <t>Reporting:</t>
    </r>
    <r>
      <rPr>
        <sz val="12"/>
        <color theme="1"/>
        <rFont val="Calibri"/>
        <family val="2"/>
        <scheme val="minor"/>
      </rPr>
      <t xml:space="preserve"> To Principals and RSB.</t>
    </r>
  </si>
  <si>
    <r>
      <t xml:space="preserve">Likely                                                                                   </t>
    </r>
    <r>
      <rPr>
        <sz val="12"/>
        <color theme="1"/>
        <rFont val="Calibri"/>
        <family val="2"/>
        <scheme val="minor"/>
      </rPr>
      <t>(26-50% chance of this occurring within the next 12 months or is likely to occur at least once every 1 to 3 years)</t>
    </r>
  </si>
  <si>
    <r>
      <rPr>
        <b/>
        <sz val="12"/>
        <color theme="1"/>
        <rFont val="Calibri"/>
        <family val="2"/>
        <scheme val="minor"/>
      </rPr>
      <t xml:space="preserve">Rating: </t>
    </r>
    <r>
      <rPr>
        <sz val="12"/>
        <color theme="1"/>
        <rFont val="Calibri"/>
        <family val="2"/>
        <scheme val="minor"/>
      </rPr>
      <t xml:space="preserve">Manageable level of risk which requires Risk Control Measures to be put in place to reduce exposure.                                                                                                                                                                                                                                        </t>
    </r>
    <r>
      <rPr>
        <b/>
        <sz val="12"/>
        <color theme="1"/>
        <rFont val="Calibri"/>
        <family val="2"/>
        <scheme val="minor"/>
      </rPr>
      <t>Reporting:</t>
    </r>
    <r>
      <rPr>
        <sz val="12"/>
        <color theme="1"/>
        <rFont val="Calibri"/>
        <family val="2"/>
        <scheme val="minor"/>
      </rPr>
      <t xml:space="preserve"> Chair of the  Regional Strategic Risk Management Group and Audit Committee.</t>
    </r>
  </si>
  <si>
    <r>
      <rPr>
        <b/>
        <sz val="12"/>
        <color theme="1"/>
        <rFont val="Calibri"/>
        <family val="2"/>
        <scheme val="minor"/>
      </rPr>
      <t xml:space="preserve">Possible </t>
    </r>
    <r>
      <rPr>
        <sz val="12"/>
        <color theme="1"/>
        <rFont val="Calibri"/>
        <family val="2"/>
        <scheme val="minor"/>
      </rPr>
      <t xml:space="preserve">                                                            (6-25% chance of this occurring within the next 12 months or  is likely to occur at least once within the next 3 to 10 years)</t>
    </r>
  </si>
  <si>
    <r>
      <rPr>
        <b/>
        <sz val="12"/>
        <color theme="1"/>
        <rFont val="Calibri"/>
        <family val="2"/>
        <scheme val="minor"/>
      </rPr>
      <t>Rating</t>
    </r>
    <r>
      <rPr>
        <sz val="12"/>
        <color theme="1"/>
        <rFont val="Calibri"/>
        <family val="2"/>
        <scheme val="minor"/>
      </rPr>
      <t xml:space="preserve">: Acceptable level of risk exposure subject to regular Targeted Monitoring. Risk Control Measures may be required in support of active monitoring                                                                                                                                </t>
    </r>
    <r>
      <rPr>
        <b/>
        <sz val="12"/>
        <color theme="1"/>
        <rFont val="Calibri"/>
        <family val="2"/>
        <scheme val="minor"/>
      </rPr>
      <t>Reporting:</t>
    </r>
    <r>
      <rPr>
        <sz val="12"/>
        <color theme="1"/>
        <rFont val="Calibri"/>
        <family val="2"/>
        <scheme val="minor"/>
      </rPr>
      <t xml:space="preserve"> Regional Strategic Risk Management Group / Senior Management Team.</t>
    </r>
  </si>
  <si>
    <r>
      <rPr>
        <b/>
        <sz val="12"/>
        <color theme="1"/>
        <rFont val="Calibri"/>
        <family val="2"/>
        <scheme val="minor"/>
      </rPr>
      <t xml:space="preserve">Remote             </t>
    </r>
    <r>
      <rPr>
        <sz val="12"/>
        <color theme="1"/>
        <rFont val="Calibri"/>
        <family val="2"/>
        <scheme val="minor"/>
      </rPr>
      <t xml:space="preserve">                                                                     (1-5% chance f occurring within the next 12 months or  may occur in at least 10 years time</t>
    </r>
  </si>
  <si>
    <r>
      <rPr>
        <b/>
        <sz val="12"/>
        <color theme="1"/>
        <rFont val="Calibri"/>
        <family val="2"/>
        <scheme val="minor"/>
      </rPr>
      <t xml:space="preserve">Rating: </t>
    </r>
    <r>
      <rPr>
        <sz val="12"/>
        <color theme="1"/>
        <rFont val="Calibri"/>
        <family val="2"/>
        <scheme val="minor"/>
      </rPr>
      <t xml:space="preserve">Acceptable level of risk subject to regular Routine Monitoring.                                                                                                                                                                                                 </t>
    </r>
    <r>
      <rPr>
        <b/>
        <sz val="12"/>
        <color theme="1"/>
        <rFont val="Calibri"/>
        <family val="2"/>
        <scheme val="minor"/>
      </rPr>
      <t xml:space="preserve">Reporting: </t>
    </r>
    <r>
      <rPr>
        <sz val="12"/>
        <color theme="1"/>
        <rFont val="Calibri"/>
        <family val="2"/>
        <scheme val="minor"/>
      </rPr>
      <t>Regional Strategy Risk Management Group Risk Management Group / Senior Management Team.</t>
    </r>
  </si>
  <si>
    <t>Multiplier</t>
  </si>
  <si>
    <t xml:space="preserve">                 </t>
  </si>
  <si>
    <t>Impact on achieving objectives</t>
  </si>
  <si>
    <t>Negligible Impact</t>
  </si>
  <si>
    <t xml:space="preserve">Minor impact </t>
  </si>
  <si>
    <t>Moderate impact</t>
  </si>
  <si>
    <t xml:space="preserve">Major impact </t>
  </si>
  <si>
    <t>Catastrophic impact.</t>
  </si>
  <si>
    <t xml:space="preserve">   </t>
  </si>
  <si>
    <t>e.g. Loss of income inc. associated costs of up to £100,000</t>
  </si>
  <si>
    <t>e.g. Loss of income inc. associated costs of between £100,000 and £500,000</t>
  </si>
  <si>
    <t>e.g. Loss of income inc. associated costs of between £500,000 and £1,000,000</t>
  </si>
  <si>
    <t>e.g. Loss of income inc. associated costs of between £1,000,000  and £2,000,000</t>
  </si>
  <si>
    <t xml:space="preserve">e.g. Loss of income inc. associated costs of more than £2,000,000 </t>
  </si>
  <si>
    <t>Staff</t>
  </si>
  <si>
    <t xml:space="preserve">e.g. limited staff lost, on-going absenteeism </t>
  </si>
  <si>
    <t>e.g. loss of a number of key staff, health / illness, shrinking skilled labour market</t>
  </si>
  <si>
    <t>e.g. significant loss of key staff, defection to competitor, strike action, drop in morale due to new delivery issues</t>
  </si>
  <si>
    <t>e.g. loss of key staff, mass defection to competitor, lengthy strike action, drop in morale due to loss of key staff</t>
  </si>
  <si>
    <t>e.g. loss of large numbers of key staff due to severe epidemic ; very long strike action</t>
  </si>
  <si>
    <t>Service</t>
  </si>
  <si>
    <t>e.g. small fall in service levels, some minor quality standards are not met</t>
  </si>
  <si>
    <t>e.g. moderate fall in service levels, major partner relationships strained</t>
  </si>
  <si>
    <t xml:space="preserve">e.g. significant fall in service levels,  serious strain on learner relationship </t>
  </si>
  <si>
    <t>e.g. significant fall in service levels, deterioration in academic standards, learner dissatisfaction</t>
  </si>
  <si>
    <t xml:space="preserve">e.g. catastrophic fall in service levels, significant loss of  learner nos,  failure of academic standards </t>
  </si>
  <si>
    <t>Stakeholder</t>
  </si>
  <si>
    <t xml:space="preserve">e.g. Affects only one group of stakeholders with minimum impact on performance </t>
  </si>
  <si>
    <t xml:space="preserve">e.g. Affects more than one group of stakeholders but only short-term impact on reputation </t>
  </si>
  <si>
    <t xml:space="preserve">e.g. Affects more than one group of stakeholders with widespread medium-term impact on reputation </t>
  </si>
  <si>
    <t xml:space="preserve">e.g. Affects a significant number of major stakeholders with long-term impact on impact on reputation </t>
  </si>
  <si>
    <t>e.g. Affects all major stakeholders with long-term impact on public memory causing damage to reputation</t>
  </si>
  <si>
    <t>Original Scoring from SLC RR</t>
  </si>
  <si>
    <t>Board Appetite Levels</t>
  </si>
  <si>
    <t> </t>
  </si>
  <si>
    <t>Rating</t>
  </si>
  <si>
    <t>Comment</t>
  </si>
  <si>
    <t>Green</t>
  </si>
  <si>
    <t>Amber</t>
  </si>
  <si>
    <t>Red</t>
  </si>
  <si>
    <t>Risk Appetite</t>
  </si>
  <si>
    <t xml:space="preserve">College has drafted a new Climate Change Emergency Action Plan,  based on the Further and Higher Education road map, which will go to the Finance and Resources Committee on 15 November 2024                                                                                             
College works very closely with the Energy Skills Partnership to deliver on national skills agendas.
College submits the Public Body Climate Change r annually.                                                                                                                                                                                                                                                                                                         Carbon emissions are monitored weekly.                                                                                                                                                                                   The Climate Change Action Team (CCAT) monitors and promote climate change actions throughout the College
</t>
  </si>
  <si>
    <t xml:space="preserve">The College is working on the implementation of a new HR system that will enhance experience, automate manual tasks. 
April 2023
New HR system is in the process of implementation.
January 2024
New HR system progressing.  
November 2024
The College has now implemented its new employee engagement framework, has received departmental measures against the five employee engagement drivers, and over 370 recommendations from employees to improve engagement further. Having conducted a thematic review, the College is implementing a cross-college team to shape and deliver on the College actions. In addition, each department is implementing local actions. </t>
  </si>
  <si>
    <t xml:space="preserve">
Annual Engagement Visit from Education Scotland  taking place Feb 2023.
January 2024
HMIE Inspectorate visit planned for early 2024. 
November 2024
The Operational Planning meetings that are currently taking place to ensure that skills demand is met allows for the planning of curriculum to ensure continuity and adaptations of course material that will support effective learning and teaching going forward
</t>
  </si>
  <si>
    <t xml:space="preserve">
October 2023
The new Marketing Manager starting in Nov 2023 will work on communication plan both internal and external. 
November 2024
The College is acutely aware of potential reputational damage because of the ongoing employment tribunals across November 2024 and has a communication plan in place and procedures for dealing with highly public crisis communications effectively and timely. The College remains vigilant to publicity on the employment tribunals and the Principal and Chair of the Board met with staff to provide i15.5.	
The recent launch of Social Medial guidelines for staff and students also helps to maintain etiquette on publicly available social media platforms, supporting the drive to keep communications professional, effective and relevantnternal assurances on the matter in October 2024.  
</t>
  </si>
  <si>
    <t xml:space="preserve">Note the College was not built with net zero in mind so the College is working on finding solutions through the funding being offered by the Scottish Government to support with a fabric first approach. 
January 2024
The College has also formed a Climate Change Action Team (CCAT) group to set out and deliver a project plan for further initiatives that will be undertaken to support the goal of net zero targets by 2040. This includes car charging ports, air tightness of the building, water conservation and aeration measures and further ground source heat pumps, to name but a few.
November 2024
The CCAT team meets monthly and is progressing with a variety of initiatives to support climate change and net zero emissions. </t>
  </si>
  <si>
    <t>v+A17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</si>
</sst>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809]dd\ mmmm\ yyyy;@"/>
  </numFmts>
  <fonts count="45" x14ac:knownFonts="1">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b/>
      <sz val="14"/>
      <color indexed="9"/>
      <name val="Calibri"/>
      <family val="2"/>
      <scheme val="minor"/>
    </font>
    <font>
      <sz val="14"/>
      <name val="Calibri"/>
      <family val="2"/>
      <scheme val="minor"/>
    </font>
    <font>
      <b/>
      <sz val="11"/>
      <color indexed="9"/>
      <name val="Calibri"/>
      <family val="2"/>
      <scheme val="minor"/>
    </font>
    <font>
      <sz val="11"/>
      <color indexed="9"/>
      <name val="Calibri"/>
      <family val="2"/>
      <scheme val="minor"/>
    </font>
    <font>
      <sz val="10"/>
      <name val="Arial"/>
      <family val="2"/>
    </font>
    <font>
      <sz val="14"/>
      <name val="Arial"/>
      <family val="2"/>
    </font>
    <font>
      <sz val="11"/>
      <name val="Arial"/>
      <family val="2"/>
    </font>
    <font>
      <b/>
      <sz val="11"/>
      <color theme="1"/>
      <name val="Arial"/>
      <family val="2"/>
    </font>
    <font>
      <b/>
      <sz val="11"/>
      <color theme="0"/>
      <name val="Calibri"/>
      <family val="2"/>
      <scheme val="minor"/>
    </font>
    <font>
      <sz val="11"/>
      <color rgb="FF000000"/>
      <name val="Arial"/>
      <family val="2"/>
    </font>
    <font>
      <b/>
      <sz val="14"/>
      <color theme="1"/>
      <name val="Arial"/>
      <family val="2"/>
    </font>
    <font>
      <b/>
      <sz val="11"/>
      <color theme="1"/>
      <name val="Calibri"/>
      <family val="2"/>
      <scheme val="minor"/>
    </font>
    <font>
      <sz val="11"/>
      <name val="Calibri"/>
      <family val="2"/>
    </font>
    <font>
      <b/>
      <sz val="14"/>
      <color theme="1"/>
      <name val="Calibri"/>
      <family val="2"/>
      <scheme val="minor"/>
    </font>
    <font>
      <sz val="10"/>
      <name val="Calibri"/>
      <family val="2"/>
      <scheme val="minor"/>
    </font>
    <font>
      <sz val="11"/>
      <color rgb="FF000000"/>
      <name val="Calibri"/>
      <family val="2"/>
      <scheme val="minor"/>
    </font>
    <font>
      <sz val="11"/>
      <name val="Calibri"/>
      <family val="2"/>
      <scheme val="minor"/>
    </font>
    <font>
      <sz val="11"/>
      <color rgb="FFFF0000"/>
      <name val="Calibri"/>
      <family val="2"/>
      <scheme val="minor"/>
    </font>
    <font>
      <sz val="12"/>
      <color theme="1"/>
      <name val="Arial"/>
      <family val="2"/>
      <charset val="1"/>
    </font>
    <font>
      <sz val="11"/>
      <color rgb="FF000000"/>
      <name val="Calibri"/>
      <family val="2"/>
      <scheme val="minor"/>
    </font>
    <font>
      <sz val="11"/>
      <color rgb="FF000000"/>
      <name val="Calibri"/>
      <family val="2"/>
    </font>
    <font>
      <sz val="12"/>
      <color theme="1"/>
      <name val="Arial"/>
      <family val="2"/>
    </font>
    <font>
      <b/>
      <sz val="11"/>
      <color indexed="8"/>
      <name val="Calibri"/>
      <family val="2"/>
      <scheme val="minor"/>
    </font>
    <font>
      <sz val="11"/>
      <color indexed="8"/>
      <name val="Calibri"/>
      <family val="2"/>
      <scheme val="minor"/>
    </font>
    <font>
      <sz val="16"/>
      <color indexed="8"/>
      <name val="Calibri"/>
      <family val="2"/>
      <scheme val="minor"/>
    </font>
    <font>
      <b/>
      <u/>
      <sz val="28"/>
      <color theme="1"/>
      <name val="Arial"/>
      <family val="2"/>
    </font>
    <font>
      <b/>
      <sz val="16"/>
      <color theme="1"/>
      <name val="Calibri"/>
      <family val="2"/>
      <scheme val="minor"/>
    </font>
    <font>
      <sz val="12"/>
      <color theme="1"/>
      <name val="Calibri"/>
      <family val="2"/>
      <scheme val="minor"/>
    </font>
    <font>
      <b/>
      <sz val="12"/>
      <color theme="1"/>
      <name val="Calibri"/>
      <family val="2"/>
      <scheme val="minor"/>
    </font>
    <font>
      <b/>
      <sz val="14"/>
      <name val="Arial"/>
      <family val="2"/>
    </font>
    <font>
      <sz val="10"/>
      <color theme="1"/>
      <name val="Calibri"/>
      <family val="2"/>
      <scheme val="minor"/>
    </font>
    <font>
      <sz val="10"/>
      <color rgb="FF000000"/>
      <name val="Calibri"/>
      <family val="2"/>
    </font>
    <font>
      <b/>
      <sz val="10"/>
      <name val="Arial"/>
      <family val="2"/>
    </font>
    <font>
      <sz val="10"/>
      <color theme="1"/>
      <name val="Arial"/>
      <family val="2"/>
    </font>
    <font>
      <b/>
      <sz val="11"/>
      <color indexed="9"/>
      <name val="Calibri"/>
      <family val="2"/>
      <scheme val="minor"/>
    </font>
    <font>
      <b/>
      <sz val="10"/>
      <color theme="1"/>
      <name val="Arial"/>
      <family val="2"/>
    </font>
    <font>
      <b/>
      <sz val="9"/>
      <color indexed="9"/>
      <name val="Arial"/>
      <family val="2"/>
    </font>
    <font>
      <sz val="9"/>
      <color theme="1"/>
      <name val="Arial"/>
      <family val="2"/>
    </font>
  </fonts>
  <fills count="17">
    <fill>
      <patternFill patternType="none"/>
    </fill>
    <fill>
      <patternFill patternType="gray125"/>
    </fill>
    <fill>
      <patternFill patternType="solid">
        <fgColor rgb="FFF0AB00"/>
        <bgColor indexed="64"/>
      </patternFill>
    </fill>
    <fill>
      <patternFill patternType="solid">
        <fgColor theme="3"/>
        <bgColor indexed="64"/>
      </patternFill>
    </fill>
    <fill>
      <patternFill patternType="solid">
        <fgColor theme="3" tint="0.79998168889431442"/>
        <bgColor indexed="64"/>
      </patternFill>
    </fill>
    <fill>
      <patternFill patternType="solid">
        <fgColor rgb="FF005B82"/>
        <bgColor indexed="64"/>
      </patternFill>
    </fill>
    <fill>
      <patternFill patternType="solid">
        <fgColor theme="8" tint="0.79998168889431442"/>
        <bgColor indexed="64"/>
      </patternFill>
    </fill>
    <fill>
      <patternFill patternType="solid">
        <fgColor rgb="FFFF9900"/>
        <bgColor indexed="64"/>
      </patternFill>
    </fill>
    <fill>
      <patternFill patternType="solid">
        <fgColor rgb="FFFF0000"/>
        <bgColor indexed="64"/>
      </patternFill>
    </fill>
    <fill>
      <patternFill patternType="solid">
        <fgColor rgb="FFE3E3E3"/>
        <bgColor rgb="FF000000"/>
      </patternFill>
    </fill>
    <fill>
      <patternFill patternType="solid">
        <fgColor rgb="FFFFC000"/>
        <bgColor indexed="64"/>
      </patternFill>
    </fill>
    <fill>
      <patternFill patternType="solid">
        <fgColor rgb="FFED7D31"/>
        <bgColor indexed="64"/>
      </patternFill>
    </fill>
    <fill>
      <patternFill patternType="solid">
        <fgColor theme="0"/>
        <bgColor indexed="64"/>
      </patternFill>
    </fill>
    <fill>
      <patternFill patternType="solid">
        <fgColor rgb="FFFFFF99"/>
        <bgColor indexed="64"/>
      </patternFill>
    </fill>
    <fill>
      <patternFill patternType="solid">
        <fgColor rgb="FF92D050"/>
        <bgColor indexed="64"/>
      </patternFill>
    </fill>
    <fill>
      <patternFill patternType="solid">
        <fgColor theme="6" tint="0.79998168889431442"/>
        <bgColor indexed="64"/>
      </patternFill>
    </fill>
    <fill>
      <patternFill patternType="solid">
        <fgColor theme="6" tint="0.59999389629810485"/>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indexed="64"/>
      </right>
      <top style="thin">
        <color indexed="64"/>
      </top>
      <bottom style="thin">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top style="thin">
        <color indexed="64"/>
      </top>
      <bottom style="thin">
        <color indexed="64"/>
      </bottom>
      <diagonal/>
    </border>
    <border>
      <left style="thin">
        <color indexed="64"/>
      </left>
      <right/>
      <top style="thick">
        <color rgb="FF640000"/>
      </top>
      <bottom/>
      <diagonal/>
    </border>
    <border>
      <left/>
      <right/>
      <top style="thick">
        <color rgb="FF640000"/>
      </top>
      <bottom/>
      <diagonal/>
    </border>
    <border>
      <left/>
      <right style="thick">
        <color rgb="FF640000"/>
      </right>
      <top style="thick">
        <color rgb="FF640000"/>
      </top>
      <bottom/>
      <diagonal/>
    </border>
    <border>
      <left style="thick">
        <color rgb="FF640000"/>
      </left>
      <right/>
      <top/>
      <bottom style="thin">
        <color indexed="64"/>
      </bottom>
      <diagonal/>
    </border>
    <border>
      <left/>
      <right style="thin">
        <color indexed="64"/>
      </right>
      <top/>
      <bottom/>
      <diagonal/>
    </border>
    <border>
      <left style="thin">
        <color indexed="64"/>
      </left>
      <right/>
      <top/>
      <bottom/>
      <diagonal/>
    </border>
    <border>
      <left style="thin">
        <color auto="1"/>
      </left>
      <right style="thin">
        <color auto="1"/>
      </right>
      <top style="thick">
        <color theme="9" tint="-0.499984740745262"/>
      </top>
      <bottom style="thin">
        <color auto="1"/>
      </bottom>
      <diagonal/>
    </border>
    <border>
      <left style="thin">
        <color auto="1"/>
      </left>
      <right style="thick">
        <color theme="9" tint="-0.499984740745262"/>
      </right>
      <top style="thick">
        <color theme="9" tint="-0.499984740745262"/>
      </top>
      <bottom style="thin">
        <color auto="1"/>
      </bottom>
      <diagonal/>
    </border>
    <border>
      <left/>
      <right style="thin">
        <color indexed="64"/>
      </right>
      <top style="thin">
        <color indexed="64"/>
      </top>
      <bottom/>
      <diagonal/>
    </border>
    <border>
      <left style="thin">
        <color indexed="64"/>
      </left>
      <right style="thick">
        <color rgb="FF640000"/>
      </right>
      <top style="thin">
        <color indexed="64"/>
      </top>
      <bottom style="thin">
        <color indexed="64"/>
      </bottom>
      <diagonal/>
    </border>
    <border>
      <left style="thin">
        <color indexed="64"/>
      </left>
      <right style="thick">
        <color rgb="FF640000"/>
      </right>
      <top style="thick">
        <color rgb="FF640000"/>
      </top>
      <bottom style="thin">
        <color indexed="64"/>
      </bottom>
      <diagonal/>
    </border>
    <border>
      <left style="thin">
        <color indexed="64"/>
      </left>
      <right/>
      <top/>
      <bottom style="thick">
        <color rgb="FF640000"/>
      </bottom>
      <diagonal/>
    </border>
    <border>
      <left style="thin">
        <color indexed="64"/>
      </left>
      <right/>
      <top style="thin">
        <color indexed="64"/>
      </top>
      <bottom/>
      <diagonal/>
    </border>
    <border>
      <left style="thin">
        <color indexed="64"/>
      </left>
      <right style="thin">
        <color indexed="64"/>
      </right>
      <top style="thick">
        <color theme="6" tint="-0.499984740745262"/>
      </top>
      <bottom style="thin">
        <color indexed="64"/>
      </bottom>
      <diagonal/>
    </border>
    <border>
      <left style="thin">
        <color indexed="64"/>
      </left>
      <right style="thick">
        <color theme="6" tint="-0.499984740745262"/>
      </right>
      <top style="thick">
        <color theme="6" tint="-0.499984740745262"/>
      </top>
      <bottom style="thin">
        <color indexed="64"/>
      </bottom>
      <diagonal/>
    </border>
    <border>
      <left style="thin">
        <color indexed="64"/>
      </left>
      <right style="thin">
        <color indexed="64"/>
      </right>
      <top style="thick">
        <color rgb="FF640000"/>
      </top>
      <bottom style="thin">
        <color indexed="64"/>
      </bottom>
      <diagonal/>
    </border>
    <border>
      <left style="thin">
        <color indexed="64"/>
      </left>
      <right style="thin">
        <color indexed="64"/>
      </right>
      <top style="thick">
        <color rgb="FF640000"/>
      </top>
      <bottom/>
      <diagonal/>
    </border>
    <border>
      <left/>
      <right style="thin">
        <color indexed="64"/>
      </right>
      <top style="thick">
        <color rgb="FF640000"/>
      </top>
      <bottom/>
      <diagonal/>
    </border>
    <border>
      <left style="thin">
        <color indexed="64"/>
      </left>
      <right style="thick">
        <color theme="6" tint="-0.499984740745262"/>
      </right>
      <top style="thin">
        <color indexed="64"/>
      </top>
      <bottom style="thin">
        <color indexed="64"/>
      </bottom>
      <diagonal/>
    </border>
    <border>
      <left/>
      <right style="thick">
        <color rgb="FF640000"/>
      </right>
      <top/>
      <bottom/>
      <diagonal/>
    </border>
    <border>
      <left style="thin">
        <color auto="1"/>
      </left>
      <right style="thin">
        <color auto="1"/>
      </right>
      <top style="thick">
        <color theme="9" tint="-0.499984740745262"/>
      </top>
      <bottom/>
      <diagonal/>
    </border>
    <border>
      <left style="thin">
        <color indexed="64"/>
      </left>
      <right/>
      <top style="thick">
        <color theme="9" tint="-0.499984740745262"/>
      </top>
      <bottom/>
      <diagonal/>
    </border>
    <border>
      <left/>
      <right style="thin">
        <color indexed="64"/>
      </right>
      <top style="thick">
        <color theme="9" tint="-0.499984740745262"/>
      </top>
      <bottom/>
      <diagonal/>
    </border>
    <border>
      <left style="thin">
        <color indexed="64"/>
      </left>
      <right/>
      <top style="thick">
        <color theme="6" tint="-0.499984740745262"/>
      </top>
      <bottom style="thin">
        <color indexed="64"/>
      </bottom>
      <diagonal/>
    </border>
    <border>
      <left/>
      <right style="thin">
        <color indexed="64"/>
      </right>
      <top style="thick">
        <color theme="6" tint="-0.499984740745262"/>
      </top>
      <bottom style="thin">
        <color indexed="64"/>
      </bottom>
      <diagonal/>
    </border>
    <border>
      <left style="thin">
        <color auto="1"/>
      </left>
      <right style="thick">
        <color theme="9" tint="-0.499984740745262"/>
      </right>
      <top style="thin">
        <color auto="1"/>
      </top>
      <bottom style="thin">
        <color auto="1"/>
      </bottom>
      <diagonal/>
    </border>
  </borders>
  <cellStyleXfs count="3">
    <xf numFmtId="0" fontId="0" fillId="0" borderId="0"/>
    <xf numFmtId="0" fontId="11" fillId="0" borderId="0"/>
    <xf numFmtId="0" fontId="3" fillId="0" borderId="0"/>
  </cellStyleXfs>
  <cellXfs count="202">
    <xf numFmtId="0" fontId="0" fillId="0" borderId="0" xfId="0"/>
    <xf numFmtId="0" fontId="5" fillId="0" borderId="0" xfId="0" applyFont="1" applyAlignment="1">
      <alignment horizontal="center" vertical="center" wrapText="1"/>
    </xf>
    <xf numFmtId="0" fontId="9" fillId="5" borderId="1"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6" fillId="0" borderId="1" xfId="0" applyFont="1" applyBorder="1" applyAlignment="1">
      <alignment horizontal="center" vertical="top" wrapText="1"/>
    </xf>
    <xf numFmtId="14" fontId="5" fillId="0" borderId="1" xfId="0" applyNumberFormat="1" applyFont="1" applyBorder="1" applyAlignment="1">
      <alignment vertical="top" wrapText="1"/>
    </xf>
    <xf numFmtId="0" fontId="5" fillId="0" borderId="1" xfId="0" applyFont="1" applyBorder="1" applyAlignment="1">
      <alignment horizontal="center" vertical="top" wrapText="1"/>
    </xf>
    <xf numFmtId="0" fontId="5" fillId="0" borderId="1" xfId="0" applyFont="1" applyBorder="1" applyAlignment="1">
      <alignment horizontal="left" vertical="top" wrapText="1"/>
    </xf>
    <xf numFmtId="0" fontId="5" fillId="0" borderId="1" xfId="0" applyFont="1" applyBorder="1" applyAlignment="1">
      <alignment vertical="top" wrapText="1"/>
    </xf>
    <xf numFmtId="0" fontId="6" fillId="0" borderId="0" xfId="0" applyFont="1" applyAlignment="1">
      <alignment horizontal="center" vertical="center" wrapText="1"/>
    </xf>
    <xf numFmtId="0" fontId="5" fillId="0" borderId="0" xfId="0" applyFont="1" applyAlignment="1">
      <alignment vertical="center" wrapText="1"/>
    </xf>
    <xf numFmtId="0" fontId="6" fillId="6" borderId="1" xfId="0" applyFont="1" applyFill="1" applyBorder="1" applyAlignment="1">
      <alignment horizontal="center" vertical="top" wrapText="1"/>
    </xf>
    <xf numFmtId="0" fontId="6" fillId="10" borderId="1" xfId="0" applyFont="1" applyFill="1" applyBorder="1" applyAlignment="1">
      <alignment horizontal="center" vertical="top" wrapText="1"/>
    </xf>
    <xf numFmtId="0" fontId="6" fillId="11" borderId="1" xfId="0" applyFont="1" applyFill="1" applyBorder="1" applyAlignment="1">
      <alignment horizontal="center" vertical="top" wrapText="1"/>
    </xf>
    <xf numFmtId="0" fontId="13" fillId="0" borderId="0" xfId="0" applyFont="1"/>
    <xf numFmtId="0" fontId="9" fillId="0" borderId="0" xfId="0" applyFont="1" applyAlignment="1">
      <alignment horizontal="left" vertical="center" wrapText="1"/>
    </xf>
    <xf numFmtId="0" fontId="5" fillId="0" borderId="0" xfId="0" applyFont="1" applyAlignment="1">
      <alignment horizontal="left" vertical="center" wrapText="1"/>
    </xf>
    <xf numFmtId="0" fontId="6" fillId="4" borderId="0" xfId="0" applyFont="1" applyFill="1" applyAlignment="1">
      <alignment horizontal="left" vertical="center" wrapText="1"/>
    </xf>
    <xf numFmtId="0" fontId="6" fillId="0" borderId="0" xfId="0" quotePrefix="1" applyFont="1" applyAlignment="1">
      <alignment horizontal="right" vertical="center" wrapText="1"/>
    </xf>
    <xf numFmtId="0" fontId="15" fillId="5" borderId="1" xfId="0" applyFont="1" applyFill="1" applyBorder="1" applyAlignment="1">
      <alignment horizontal="center" vertical="center" wrapText="1"/>
    </xf>
    <xf numFmtId="49" fontId="9" fillId="5" borderId="3" xfId="0" applyNumberFormat="1" applyFont="1" applyFill="1" applyBorder="1" applyAlignment="1">
      <alignment horizontal="center" vertical="center" wrapText="1"/>
    </xf>
    <xf numFmtId="0" fontId="5" fillId="6" borderId="1" xfId="0" applyFont="1" applyFill="1" applyBorder="1" applyAlignment="1">
      <alignment horizontal="center" vertical="top" wrapText="1"/>
    </xf>
    <xf numFmtId="164" fontId="5" fillId="0" borderId="1" xfId="0" applyNumberFormat="1" applyFont="1" applyBorder="1" applyAlignment="1">
      <alignment vertical="top"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9" fillId="0" borderId="1" xfId="0" applyFont="1" applyBorder="1" applyAlignment="1">
      <alignment vertical="top" wrapText="1"/>
    </xf>
    <xf numFmtId="0" fontId="20" fillId="0" borderId="0" xfId="0" applyFont="1"/>
    <xf numFmtId="0" fontId="4" fillId="0" borderId="0" xfId="0" applyFont="1"/>
    <xf numFmtId="49" fontId="18" fillId="0" borderId="0" xfId="0" applyNumberFormat="1" applyFont="1" applyAlignment="1">
      <alignment horizontal="right"/>
    </xf>
    <xf numFmtId="0" fontId="18" fillId="0" borderId="0" xfId="0" applyFont="1"/>
    <xf numFmtId="0" fontId="23" fillId="0" borderId="1" xfId="0" applyFont="1" applyBorder="1" applyAlignment="1">
      <alignment horizontal="left" vertical="top" wrapText="1"/>
    </xf>
    <xf numFmtId="0" fontId="18" fillId="0" borderId="0" xfId="0" applyFont="1" applyAlignment="1">
      <alignment horizontal="right"/>
    </xf>
    <xf numFmtId="0" fontId="22" fillId="0" borderId="1" xfId="0" applyFont="1" applyBorder="1" applyAlignment="1">
      <alignment vertical="top" wrapText="1"/>
    </xf>
    <xf numFmtId="0" fontId="22" fillId="0" borderId="1" xfId="0" applyFont="1" applyBorder="1" applyAlignment="1">
      <alignment horizontal="left" vertical="top" wrapText="1"/>
    </xf>
    <xf numFmtId="0" fontId="25" fillId="0" borderId="0" xfId="0" applyFont="1"/>
    <xf numFmtId="0" fontId="23" fillId="0" borderId="0" xfId="0" applyFont="1" applyAlignment="1">
      <alignment vertical="center" wrapText="1"/>
    </xf>
    <xf numFmtId="0" fontId="26" fillId="0" borderId="1" xfId="0" applyFont="1" applyBorder="1" applyAlignment="1">
      <alignment vertical="top" wrapText="1"/>
    </xf>
    <xf numFmtId="0" fontId="6" fillId="0" borderId="0" xfId="1" applyFont="1" applyAlignment="1">
      <alignment horizontal="center" vertical="top" wrapText="1"/>
    </xf>
    <xf numFmtId="0" fontId="29" fillId="12" borderId="0" xfId="1" applyFont="1" applyFill="1" applyAlignment="1">
      <alignment horizontal="left" vertical="top"/>
    </xf>
    <xf numFmtId="0" fontId="30" fillId="0" borderId="0" xfId="1" applyFont="1" applyAlignment="1">
      <alignment vertical="top" wrapText="1"/>
    </xf>
    <xf numFmtId="0" fontId="5" fillId="0" borderId="0" xfId="1" applyFont="1" applyAlignment="1">
      <alignment vertical="top" wrapText="1"/>
    </xf>
    <xf numFmtId="0" fontId="31" fillId="0" borderId="0" xfId="1" applyFont="1" applyAlignment="1">
      <alignment vertical="top" wrapText="1"/>
    </xf>
    <xf numFmtId="0" fontId="6" fillId="0" borderId="0" xfId="1" applyFont="1" applyAlignment="1">
      <alignment horizontal="right" vertical="top" wrapText="1"/>
    </xf>
    <xf numFmtId="0" fontId="18" fillId="0" borderId="0" xfId="1" applyFont="1" applyAlignment="1">
      <alignment horizontal="right" vertical="top" wrapText="1"/>
    </xf>
    <xf numFmtId="0" fontId="18" fillId="0" borderId="0" xfId="1" applyFont="1" applyAlignment="1">
      <alignment vertical="top" wrapText="1"/>
    </xf>
    <xf numFmtId="0" fontId="30" fillId="0" borderId="0" xfId="1" applyFont="1" applyAlignment="1">
      <alignment horizontal="center" vertical="top" wrapText="1"/>
    </xf>
    <xf numFmtId="0" fontId="29" fillId="0" borderId="0" xfId="1" applyFont="1" applyAlignment="1">
      <alignment vertical="top" wrapText="1"/>
    </xf>
    <xf numFmtId="0" fontId="3" fillId="0" borderId="0" xfId="2" applyAlignment="1">
      <alignment horizontal="center"/>
    </xf>
    <xf numFmtId="0" fontId="3" fillId="0" borderId="0" xfId="2"/>
    <xf numFmtId="0" fontId="33" fillId="0" borderId="2" xfId="2" applyFont="1" applyBorder="1" applyAlignment="1">
      <alignment vertical="center" wrapText="1"/>
    </xf>
    <xf numFmtId="0" fontId="3" fillId="0" borderId="2" xfId="2" applyBorder="1"/>
    <xf numFmtId="0" fontId="33" fillId="0" borderId="0" xfId="2" applyFont="1" applyAlignment="1">
      <alignment horizontal="center" vertical="center" wrapText="1"/>
    </xf>
    <xf numFmtId="0" fontId="33" fillId="0" borderId="14" xfId="2" applyFont="1" applyBorder="1" applyAlignment="1">
      <alignment vertical="center" wrapText="1"/>
    </xf>
    <xf numFmtId="0" fontId="33" fillId="0" borderId="15" xfId="2" applyFont="1" applyBorder="1" applyAlignment="1">
      <alignment vertical="center" wrapText="1"/>
    </xf>
    <xf numFmtId="0" fontId="33" fillId="0" borderId="16" xfId="2" applyFont="1" applyBorder="1" applyAlignment="1">
      <alignment vertical="center" wrapText="1"/>
    </xf>
    <xf numFmtId="0" fontId="33" fillId="0" borderId="17" xfId="2" applyFont="1" applyBorder="1" applyAlignment="1">
      <alignment vertical="center" wrapText="1"/>
    </xf>
    <xf numFmtId="0" fontId="33" fillId="0" borderId="18" xfId="2" applyFont="1" applyBorder="1" applyAlignment="1">
      <alignment vertical="center" wrapText="1"/>
    </xf>
    <xf numFmtId="0" fontId="33" fillId="0" borderId="19" xfId="2" applyFont="1" applyBorder="1" applyAlignment="1">
      <alignment horizontal="center" vertical="center" wrapText="1"/>
    </xf>
    <xf numFmtId="0" fontId="34" fillId="0" borderId="20" xfId="2" applyFont="1" applyBorder="1" applyAlignment="1">
      <alignment vertical="center" wrapText="1"/>
    </xf>
    <xf numFmtId="0" fontId="34" fillId="0" borderId="20" xfId="2" applyFont="1" applyBorder="1" applyAlignment="1">
      <alignment horizontal="center" vertical="center" wrapText="1"/>
    </xf>
    <xf numFmtId="0" fontId="34" fillId="13" borderId="21" xfId="2" applyFont="1" applyFill="1" applyBorder="1" applyAlignment="1">
      <alignment horizontal="center" vertical="center" wrapText="1"/>
    </xf>
    <xf numFmtId="0" fontId="34" fillId="7" borderId="22" xfId="2" applyFont="1" applyFill="1" applyBorder="1" applyAlignment="1">
      <alignment horizontal="center" vertical="center" wrapText="1"/>
    </xf>
    <xf numFmtId="0" fontId="34" fillId="7" borderId="23" xfId="2" applyFont="1" applyFill="1" applyBorder="1" applyAlignment="1">
      <alignment horizontal="center" vertical="center" wrapText="1"/>
    </xf>
    <xf numFmtId="0" fontId="34" fillId="8" borderId="22" xfId="2" applyFont="1" applyFill="1" applyBorder="1" applyAlignment="1">
      <alignment horizontal="center" vertical="center" wrapText="1"/>
    </xf>
    <xf numFmtId="0" fontId="34" fillId="8" borderId="1" xfId="2" applyFont="1" applyFill="1" applyBorder="1" applyAlignment="1">
      <alignment horizontal="center" vertical="center" wrapText="1"/>
    </xf>
    <xf numFmtId="0" fontId="34" fillId="0" borderId="19" xfId="2" applyFont="1" applyBorder="1" applyAlignment="1">
      <alignment horizontal="center" vertical="center" wrapText="1"/>
    </xf>
    <xf numFmtId="0" fontId="35" fillId="0" borderId="1" xfId="2" applyFont="1" applyBorder="1" applyAlignment="1">
      <alignment vertical="center" wrapText="1"/>
    </xf>
    <xf numFmtId="0" fontId="35" fillId="0" borderId="1" xfId="2" applyFont="1" applyBorder="1" applyAlignment="1">
      <alignment horizontal="center" vertical="center" wrapText="1"/>
    </xf>
    <xf numFmtId="0" fontId="34" fillId="0" borderId="2" xfId="2" applyFont="1" applyBorder="1" applyAlignment="1">
      <alignment vertical="center" wrapText="1"/>
    </xf>
    <xf numFmtId="0" fontId="34" fillId="0" borderId="2" xfId="2" applyFont="1" applyBorder="1" applyAlignment="1">
      <alignment horizontal="center" vertical="center" wrapText="1"/>
    </xf>
    <xf numFmtId="0" fontId="34" fillId="13" borderId="2" xfId="2" applyFont="1" applyFill="1" applyBorder="1" applyAlignment="1">
      <alignment horizontal="center" vertical="center" wrapText="1"/>
    </xf>
    <xf numFmtId="0" fontId="34" fillId="7" borderId="24" xfId="2" applyFont="1" applyFill="1" applyBorder="1" applyAlignment="1">
      <alignment horizontal="center" vertical="center" wrapText="1"/>
    </xf>
    <xf numFmtId="0" fontId="34" fillId="0" borderId="25" xfId="2" applyFont="1" applyBorder="1" applyAlignment="1">
      <alignment horizontal="center" vertical="center" wrapText="1"/>
    </xf>
    <xf numFmtId="49" fontId="34" fillId="8" borderId="2" xfId="2" applyNumberFormat="1" applyFont="1" applyFill="1" applyBorder="1" applyAlignment="1">
      <alignment horizontal="center" vertical="center" wrapText="1"/>
    </xf>
    <xf numFmtId="0" fontId="35" fillId="0" borderId="27" xfId="2" applyFont="1" applyBorder="1" applyAlignment="1">
      <alignment vertical="center" wrapText="1"/>
    </xf>
    <xf numFmtId="0" fontId="34" fillId="0" borderId="27" xfId="2" applyFont="1" applyBorder="1" applyAlignment="1">
      <alignment horizontal="center" vertical="center" wrapText="1"/>
    </xf>
    <xf numFmtId="0" fontId="34" fillId="14" borderId="28" xfId="2" applyFont="1" applyFill="1" applyBorder="1" applyAlignment="1">
      <alignment horizontal="center" vertical="center" wrapText="1"/>
    </xf>
    <xf numFmtId="0" fontId="34" fillId="13" borderId="5" xfId="2" applyFont="1" applyFill="1" applyBorder="1" applyAlignment="1">
      <alignment horizontal="center" vertical="center" wrapText="1"/>
    </xf>
    <xf numFmtId="0" fontId="34" fillId="7" borderId="29" xfId="2" applyFont="1" applyFill="1" applyBorder="1" applyAlignment="1">
      <alignment horizontal="center" vertical="center" wrapText="1"/>
    </xf>
    <xf numFmtId="0" fontId="34" fillId="0" borderId="16" xfId="2" applyFont="1" applyBorder="1" applyAlignment="1">
      <alignment horizontal="center" vertical="center" wrapText="1"/>
    </xf>
    <xf numFmtId="0" fontId="34" fillId="0" borderId="30" xfId="2" applyFont="1" applyBorder="1" applyAlignment="1">
      <alignment vertical="center" wrapText="1"/>
    </xf>
    <xf numFmtId="49" fontId="34" fillId="7" borderId="30" xfId="2" applyNumberFormat="1" applyFont="1" applyFill="1" applyBorder="1" applyAlignment="1">
      <alignment horizontal="center" vertical="center" wrapText="1"/>
    </xf>
    <xf numFmtId="0" fontId="34" fillId="0" borderId="1" xfId="2" applyFont="1" applyBorder="1" applyAlignment="1">
      <alignment vertical="center" wrapText="1"/>
    </xf>
    <xf numFmtId="0" fontId="34" fillId="0" borderId="1" xfId="2" applyFont="1" applyBorder="1" applyAlignment="1">
      <alignment horizontal="center" vertical="center" wrapText="1"/>
    </xf>
    <xf numFmtId="0" fontId="34" fillId="14" borderId="32" xfId="2" applyFont="1" applyFill="1" applyBorder="1" applyAlignment="1">
      <alignment horizontal="center" vertical="center" wrapText="1"/>
    </xf>
    <xf numFmtId="0" fontId="34" fillId="13" borderId="22" xfId="2" applyFont="1" applyFill="1" applyBorder="1" applyAlignment="1">
      <alignment horizontal="center" vertical="center" wrapText="1"/>
    </xf>
    <xf numFmtId="0" fontId="34" fillId="0" borderId="33" xfId="2" applyFont="1" applyBorder="1" applyAlignment="1">
      <alignment horizontal="center" vertical="center" wrapText="1"/>
    </xf>
    <xf numFmtId="0" fontId="34" fillId="0" borderId="34" xfId="2" applyFont="1" applyBorder="1" applyAlignment="1">
      <alignment vertical="center" wrapText="1"/>
    </xf>
    <xf numFmtId="49" fontId="34" fillId="13" borderId="34" xfId="2" applyNumberFormat="1" applyFont="1" applyFill="1" applyBorder="1" applyAlignment="1">
      <alignment horizontal="center" vertical="center" wrapText="1"/>
    </xf>
    <xf numFmtId="0" fontId="34" fillId="14" borderId="1" xfId="2" applyFont="1" applyFill="1" applyBorder="1" applyAlignment="1">
      <alignment horizontal="center" vertical="center" wrapText="1"/>
    </xf>
    <xf numFmtId="0" fontId="34" fillId="14" borderId="27" xfId="2" applyFont="1" applyFill="1" applyBorder="1" applyAlignment="1">
      <alignment horizontal="center" vertical="center" wrapText="1"/>
    </xf>
    <xf numFmtId="0" fontId="34" fillId="0" borderId="27" xfId="2" applyFont="1" applyBorder="1" applyAlignment="1">
      <alignment vertical="center" wrapText="1"/>
    </xf>
    <xf numFmtId="49" fontId="34" fillId="14" borderId="27" xfId="2" applyNumberFormat="1" applyFont="1" applyFill="1" applyBorder="1" applyAlignment="1">
      <alignment horizontal="center" vertical="center" wrapText="1"/>
    </xf>
    <xf numFmtId="0" fontId="34" fillId="0" borderId="4" xfId="2" applyFont="1" applyBorder="1" applyAlignment="1">
      <alignment horizontal="center" vertical="center" wrapText="1"/>
    </xf>
    <xf numFmtId="0" fontId="34" fillId="0" borderId="32" xfId="2" applyFont="1" applyBorder="1" applyAlignment="1">
      <alignment horizontal="center" vertical="center" wrapText="1"/>
    </xf>
    <xf numFmtId="0" fontId="34" fillId="0" borderId="5" xfId="2" applyFont="1" applyBorder="1" applyAlignment="1">
      <alignment horizontal="center" vertical="center" wrapText="1"/>
    </xf>
    <xf numFmtId="0" fontId="34" fillId="0" borderId="39" xfId="2" applyFont="1" applyBorder="1" applyAlignment="1">
      <alignment horizontal="center" vertical="center" wrapText="1"/>
    </xf>
    <xf numFmtId="0" fontId="34" fillId="0" borderId="0" xfId="2" applyFont="1" applyAlignment="1">
      <alignment vertical="top" wrapText="1"/>
    </xf>
    <xf numFmtId="0" fontId="33" fillId="0" borderId="1" xfId="2" applyFont="1" applyBorder="1" applyAlignment="1">
      <alignment vertical="center" wrapText="1"/>
    </xf>
    <xf numFmtId="0" fontId="34" fillId="0" borderId="1" xfId="2" applyFont="1" applyBorder="1" applyAlignment="1">
      <alignment horizontal="center" vertical="center" textRotation="90" wrapText="1"/>
    </xf>
    <xf numFmtId="0" fontId="34" fillId="0" borderId="32" xfId="2" applyFont="1" applyBorder="1" applyAlignment="1">
      <alignment vertical="center" wrapText="1"/>
    </xf>
    <xf numFmtId="0" fontId="34" fillId="0" borderId="5" xfId="2" applyFont="1" applyBorder="1" applyAlignment="1">
      <alignment vertical="center" wrapText="1"/>
    </xf>
    <xf numFmtId="0" fontId="34" fillId="0" borderId="39" xfId="2" applyFont="1" applyBorder="1" applyAlignment="1">
      <alignment vertical="center" wrapText="1"/>
    </xf>
    <xf numFmtId="0" fontId="34" fillId="0" borderId="33" xfId="2" applyFont="1" applyBorder="1" applyAlignment="1">
      <alignment vertical="center" wrapText="1"/>
    </xf>
    <xf numFmtId="0" fontId="33" fillId="0" borderId="0" xfId="2" applyFont="1" applyAlignment="1">
      <alignment vertical="center" wrapText="1"/>
    </xf>
    <xf numFmtId="15" fontId="34" fillId="0" borderId="0" xfId="2" applyNumberFormat="1" applyFont="1" applyAlignment="1">
      <alignment horizontal="center" vertical="center" textRotation="90" wrapText="1"/>
    </xf>
    <xf numFmtId="0" fontId="34" fillId="0" borderId="0" xfId="2" applyFont="1" applyAlignment="1">
      <alignment vertical="center" wrapText="1"/>
    </xf>
    <xf numFmtId="0" fontId="35" fillId="0" borderId="0" xfId="2" applyFont="1" applyAlignment="1">
      <alignment vertical="center" wrapText="1"/>
    </xf>
    <xf numFmtId="0" fontId="26" fillId="0" borderId="1" xfId="2" applyFont="1" applyBorder="1" applyAlignment="1">
      <alignment vertical="top" wrapText="1"/>
    </xf>
    <xf numFmtId="0" fontId="26" fillId="0" borderId="0" xfId="2" applyFont="1" applyAlignment="1">
      <alignment vertical="top" wrapText="1"/>
    </xf>
    <xf numFmtId="0" fontId="34" fillId="0" borderId="0" xfId="2" applyFont="1"/>
    <xf numFmtId="0" fontId="12" fillId="0" borderId="0" xfId="0" applyFont="1"/>
    <xf numFmtId="0" fontId="3" fillId="0" borderId="0" xfId="2" applyAlignment="1">
      <alignment wrapText="1"/>
    </xf>
    <xf numFmtId="0" fontId="34" fillId="13" borderId="1" xfId="2" applyFont="1" applyFill="1" applyBorder="1" applyAlignment="1">
      <alignment horizontal="center" vertical="center" wrapText="1"/>
    </xf>
    <xf numFmtId="0" fontId="34" fillId="14" borderId="1" xfId="2" applyFont="1" applyFill="1" applyBorder="1" applyAlignment="1">
      <alignment horizontal="right" vertical="center" wrapText="1"/>
    </xf>
    <xf numFmtId="0" fontId="34" fillId="13" borderId="1" xfId="2" applyFont="1" applyFill="1" applyBorder="1" applyAlignment="1">
      <alignment horizontal="right" vertical="center" wrapText="1"/>
    </xf>
    <xf numFmtId="0" fontId="34" fillId="8" borderId="1" xfId="2" applyFont="1" applyFill="1" applyBorder="1" applyAlignment="1">
      <alignment horizontal="right" vertical="center" wrapText="1"/>
    </xf>
    <xf numFmtId="0" fontId="28" fillId="0" borderId="1" xfId="0" applyFont="1" applyBorder="1" applyAlignment="1">
      <alignment vertical="center" wrapText="1"/>
    </xf>
    <xf numFmtId="0" fontId="36" fillId="9" borderId="1" xfId="0" applyFont="1" applyFill="1" applyBorder="1"/>
    <xf numFmtId="0" fontId="28" fillId="0" borderId="0" xfId="0" applyFont="1" applyAlignment="1">
      <alignment vertical="center" wrapText="1"/>
    </xf>
    <xf numFmtId="0" fontId="17" fillId="0" borderId="0" xfId="2" applyFont="1"/>
    <xf numFmtId="0" fontId="4" fillId="0" borderId="0" xfId="0" applyFont="1" applyAlignment="1">
      <alignment wrapText="1"/>
    </xf>
    <xf numFmtId="0" fontId="37" fillId="0" borderId="0" xfId="0" applyFont="1" applyAlignment="1">
      <alignment horizontal="center"/>
    </xf>
    <xf numFmtId="49" fontId="34" fillId="0" borderId="0" xfId="2" applyNumberFormat="1" applyFont="1" applyAlignment="1">
      <alignment horizontal="center" vertical="center" wrapText="1"/>
    </xf>
    <xf numFmtId="0" fontId="21" fillId="0" borderId="1" xfId="0" applyFont="1" applyBorder="1" applyAlignment="1">
      <alignment horizontal="center"/>
    </xf>
    <xf numFmtId="49" fontId="37" fillId="14" borderId="1" xfId="2" applyNumberFormat="1" applyFont="1" applyFill="1" applyBorder="1" applyAlignment="1">
      <alignment horizontal="center" vertical="center" wrapText="1"/>
    </xf>
    <xf numFmtId="0" fontId="21" fillId="0" borderId="1" xfId="0" applyFont="1" applyBorder="1" applyAlignment="1">
      <alignment horizontal="center" vertical="center" wrapText="1"/>
    </xf>
    <xf numFmtId="49" fontId="37" fillId="13" borderId="1" xfId="2" applyNumberFormat="1" applyFont="1" applyFill="1" applyBorder="1" applyAlignment="1">
      <alignment horizontal="center" vertical="center" wrapText="1"/>
    </xf>
    <xf numFmtId="49" fontId="37" fillId="7" borderId="1" xfId="2" applyNumberFormat="1" applyFont="1" applyFill="1" applyBorder="1" applyAlignment="1">
      <alignment horizontal="center" vertical="center" wrapText="1"/>
    </xf>
    <xf numFmtId="0" fontId="37" fillId="0" borderId="1" xfId="0" applyFont="1" applyBorder="1" applyAlignment="1">
      <alignment horizontal="center"/>
    </xf>
    <xf numFmtId="49" fontId="37" fillId="8" borderId="1" xfId="2" applyNumberFormat="1" applyFont="1" applyFill="1" applyBorder="1" applyAlignment="1">
      <alignment horizontal="center" vertical="center" wrapText="1"/>
    </xf>
    <xf numFmtId="0" fontId="38" fillId="0" borderId="0" xfId="0" applyFont="1"/>
    <xf numFmtId="0" fontId="38" fillId="0" borderId="0" xfId="0" applyFont="1" applyAlignment="1">
      <alignment horizontal="center"/>
    </xf>
    <xf numFmtId="0" fontId="16" fillId="0" borderId="1" xfId="0" applyFont="1" applyBorder="1" applyAlignment="1">
      <alignment horizontal="left" vertical="top" wrapText="1"/>
    </xf>
    <xf numFmtId="49" fontId="14" fillId="0" borderId="0" xfId="0" quotePrefix="1" applyNumberFormat="1" applyFont="1" applyAlignment="1">
      <alignment horizontal="left" vertical="top"/>
    </xf>
    <xf numFmtId="49" fontId="14" fillId="0" borderId="0" xfId="0" applyNumberFormat="1" applyFont="1" applyAlignment="1">
      <alignment horizontal="left" vertical="top"/>
    </xf>
    <xf numFmtId="49" fontId="0" fillId="0" borderId="0" xfId="0" applyNumberFormat="1" applyAlignment="1">
      <alignment horizontal="left" vertical="top" wrapText="1"/>
    </xf>
    <xf numFmtId="0" fontId="39" fillId="9" borderId="1" xfId="0" applyFont="1" applyFill="1" applyBorder="1"/>
    <xf numFmtId="0" fontId="40" fillId="0" borderId="1" xfId="0" applyFont="1" applyBorder="1" applyAlignment="1">
      <alignment vertical="center" wrapText="1"/>
    </xf>
    <xf numFmtId="0" fontId="9" fillId="5" borderId="3" xfId="0" applyFont="1" applyFill="1" applyBorder="1" applyAlignment="1">
      <alignment horizontal="center" vertical="center" wrapText="1"/>
    </xf>
    <xf numFmtId="0" fontId="27" fillId="0" borderId="1" xfId="0" applyFont="1" applyBorder="1" applyAlignment="1">
      <alignment vertical="top" wrapText="1"/>
    </xf>
    <xf numFmtId="0" fontId="41" fillId="5" borderId="1" xfId="0" applyFont="1" applyFill="1" applyBorder="1" applyAlignment="1">
      <alignment horizontal="center" vertical="center" wrapText="1"/>
    </xf>
    <xf numFmtId="0" fontId="5" fillId="15" borderId="1" xfId="0" applyFont="1" applyFill="1" applyBorder="1" applyAlignment="1">
      <alignment horizontal="center" vertical="top" wrapText="1"/>
    </xf>
    <xf numFmtId="1" fontId="6" fillId="0" borderId="1" xfId="0" applyNumberFormat="1" applyFont="1" applyBorder="1" applyAlignment="1">
      <alignment horizontal="center" vertical="center" wrapText="1"/>
    </xf>
    <xf numFmtId="0" fontId="42" fillId="0" borderId="1" xfId="0" applyFont="1" applyBorder="1" applyAlignment="1">
      <alignment horizontal="center" vertical="center" wrapText="1"/>
    </xf>
    <xf numFmtId="0" fontId="40" fillId="0" borderId="12" xfId="0" applyFont="1" applyBorder="1" applyAlignment="1">
      <alignment horizontal="left" vertical="center" wrapText="1"/>
    </xf>
    <xf numFmtId="0" fontId="40" fillId="0" borderId="1" xfId="0" applyFont="1" applyBorder="1" applyAlignment="1">
      <alignment horizontal="left" vertical="center" wrapText="1"/>
    </xf>
    <xf numFmtId="0" fontId="18" fillId="0" borderId="1" xfId="0" applyFont="1" applyBorder="1" applyAlignment="1">
      <alignment horizontal="left" vertical="center"/>
    </xf>
    <xf numFmtId="0" fontId="18" fillId="0" borderId="1" xfId="0" applyFont="1" applyBorder="1" applyAlignment="1">
      <alignment horizontal="left" vertical="center" wrapText="1"/>
    </xf>
    <xf numFmtId="0" fontId="2" fillId="0" borderId="1" xfId="0" applyFont="1" applyBorder="1" applyAlignment="1">
      <alignment wrapText="1"/>
    </xf>
    <xf numFmtId="0" fontId="14" fillId="0" borderId="0" xfId="0" applyFont="1"/>
    <xf numFmtId="0" fontId="43" fillId="3" borderId="0" xfId="0" applyFont="1" applyFill="1" applyAlignment="1">
      <alignment horizontal="left" vertical="center" wrapText="1"/>
    </xf>
    <xf numFmtId="14" fontId="44" fillId="0" borderId="11" xfId="0" applyNumberFormat="1" applyFont="1" applyBorder="1"/>
    <xf numFmtId="0" fontId="43" fillId="3" borderId="9" xfId="0" applyFont="1" applyFill="1" applyBorder="1" applyAlignment="1">
      <alignment horizontal="left" vertical="center" wrapText="1"/>
    </xf>
    <xf numFmtId="0" fontId="6" fillId="16" borderId="1" xfId="0" applyFont="1" applyFill="1" applyBorder="1" applyAlignment="1">
      <alignment horizontal="left" vertical="top" wrapText="1"/>
    </xf>
    <xf numFmtId="0" fontId="2" fillId="0" borderId="0" xfId="0" applyFont="1"/>
    <xf numFmtId="14" fontId="2" fillId="0" borderId="11" xfId="0" applyNumberFormat="1" applyFont="1" applyBorder="1"/>
    <xf numFmtId="0" fontId="2" fillId="0" borderId="0" xfId="0" applyFont="1" applyAlignment="1">
      <alignment wrapText="1"/>
    </xf>
    <xf numFmtId="0" fontId="2" fillId="0" borderId="1" xfId="0" applyFont="1" applyBorder="1"/>
    <xf numFmtId="0" fontId="2" fillId="0" borderId="1" xfId="0" applyFont="1" applyBorder="1" applyAlignment="1">
      <alignment horizontal="center"/>
    </xf>
    <xf numFmtId="0" fontId="2" fillId="0" borderId="1" xfId="0" applyFont="1" applyBorder="1" applyAlignment="1">
      <alignment vertical="top"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8" xfId="0" applyFont="1" applyBorder="1"/>
    <xf numFmtId="14" fontId="2" fillId="0" borderId="1" xfId="0" applyNumberFormat="1" applyFont="1" applyBorder="1"/>
    <xf numFmtId="0" fontId="2" fillId="0" borderId="1" xfId="0" applyFont="1" applyBorder="1" applyAlignment="1">
      <alignment horizontal="left" vertical="top" wrapText="1"/>
    </xf>
    <xf numFmtId="0" fontId="1" fillId="0" borderId="1" xfId="0" applyFont="1" applyBorder="1" applyAlignment="1">
      <alignment wrapText="1"/>
    </xf>
    <xf numFmtId="0" fontId="9" fillId="3" borderId="0" xfId="0" applyFont="1" applyFill="1" applyAlignment="1">
      <alignment horizontal="left" vertical="center" wrapText="1"/>
    </xf>
    <xf numFmtId="0" fontId="9" fillId="3" borderId="9" xfId="0" applyFont="1" applyFill="1" applyBorder="1" applyAlignment="1">
      <alignment horizontal="left" vertical="center" wrapText="1"/>
    </xf>
    <xf numFmtId="0" fontId="9" fillId="3" borderId="10" xfId="0" applyFont="1" applyFill="1" applyBorder="1" applyAlignment="1">
      <alignment horizontal="left" vertical="center" wrapText="1"/>
    </xf>
    <xf numFmtId="0" fontId="9" fillId="3" borderId="11" xfId="0" applyFont="1" applyFill="1" applyBorder="1" applyAlignment="1">
      <alignment horizontal="left"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18" fillId="15" borderId="1" xfId="0" applyFont="1" applyFill="1" applyBorder="1" applyAlignment="1">
      <alignment horizontal="left"/>
    </xf>
    <xf numFmtId="0" fontId="6" fillId="16" borderId="1" xfId="0" applyFont="1" applyFill="1" applyBorder="1" applyAlignment="1">
      <alignment horizontal="left" vertical="top" wrapText="1"/>
    </xf>
    <xf numFmtId="49" fontId="14" fillId="0" borderId="0" xfId="0" applyNumberFormat="1" applyFont="1" applyAlignment="1">
      <alignment horizontal="right" wrapText="1"/>
    </xf>
    <xf numFmtId="0" fontId="7" fillId="2" borderId="0" xfId="0" applyFont="1" applyFill="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left" vertical="center" wrapText="1"/>
    </xf>
    <xf numFmtId="0" fontId="5" fillId="0" borderId="0" xfId="0" applyFont="1" applyAlignment="1">
      <alignment horizontal="left" vertical="center" wrapText="1"/>
    </xf>
    <xf numFmtId="0" fontId="5" fillId="0" borderId="0" xfId="0" applyFont="1" applyAlignment="1">
      <alignment vertical="center" wrapText="1"/>
    </xf>
    <xf numFmtId="0" fontId="9" fillId="3" borderId="1" xfId="0" applyFont="1" applyFill="1" applyBorder="1" applyAlignment="1">
      <alignment horizontal="left" vertical="center" wrapText="1"/>
    </xf>
    <xf numFmtId="0" fontId="34" fillId="0" borderId="26" xfId="2" applyFont="1" applyBorder="1" applyAlignment="1">
      <alignment horizontal="left" vertical="top" wrapText="1"/>
    </xf>
    <xf numFmtId="0" fontId="34" fillId="0" borderId="22" xfId="2" applyFont="1" applyBorder="1" applyAlignment="1">
      <alignment horizontal="left" vertical="top" wrapText="1"/>
    </xf>
    <xf numFmtId="0" fontId="34" fillId="0" borderId="14" xfId="2" applyFont="1" applyBorder="1" applyAlignment="1">
      <alignment horizontal="left" vertical="top" wrapText="1"/>
    </xf>
    <xf numFmtId="0" fontId="34" fillId="0" borderId="31" xfId="2" applyFont="1" applyBorder="1" applyAlignment="1">
      <alignment horizontal="left" vertical="top" wrapText="1"/>
    </xf>
    <xf numFmtId="0" fontId="34" fillId="0" borderId="35" xfId="2" applyFont="1" applyBorder="1" applyAlignment="1">
      <alignment horizontal="left" vertical="top" wrapText="1"/>
    </xf>
    <xf numFmtId="0" fontId="34" fillId="0" borderId="36" xfId="2" applyFont="1" applyBorder="1" applyAlignment="1">
      <alignment horizontal="left" vertical="top" wrapText="1"/>
    </xf>
    <xf numFmtId="0" fontId="34" fillId="0" borderId="37" xfId="2" applyFont="1" applyBorder="1" applyAlignment="1">
      <alignment horizontal="left" vertical="top" wrapText="1"/>
    </xf>
    <xf numFmtId="0" fontId="34" fillId="0" borderId="38" xfId="2" applyFont="1" applyBorder="1" applyAlignment="1">
      <alignment horizontal="left" vertical="top" wrapText="1"/>
    </xf>
    <xf numFmtId="165" fontId="29" fillId="0" borderId="0" xfId="1" applyNumberFormat="1" applyFont="1" applyAlignment="1">
      <alignment horizontal="center" vertical="top" wrapText="1"/>
    </xf>
    <xf numFmtId="164" fontId="32" fillId="0" borderId="0" xfId="2" applyNumberFormat="1" applyFont="1" applyAlignment="1">
      <alignment horizontal="left"/>
    </xf>
    <xf numFmtId="164" fontId="3" fillId="0" borderId="0" xfId="2" applyNumberFormat="1" applyAlignment="1">
      <alignment horizontal="left"/>
    </xf>
    <xf numFmtId="0" fontId="33" fillId="0" borderId="2" xfId="2" applyFont="1" applyBorder="1" applyAlignment="1">
      <alignment horizontal="center" vertical="center" wrapText="1"/>
    </xf>
    <xf numFmtId="0" fontId="33" fillId="0" borderId="12" xfId="2" applyFont="1" applyBorder="1" applyAlignment="1">
      <alignment horizontal="left"/>
    </xf>
    <xf numFmtId="0" fontId="33" fillId="0" borderId="13" xfId="2" applyFont="1" applyBorder="1" applyAlignment="1">
      <alignment horizontal="left"/>
    </xf>
    <xf numFmtId="0" fontId="33" fillId="0" borderId="5" xfId="2" applyFont="1" applyBorder="1" applyAlignment="1">
      <alignment horizontal="left"/>
    </xf>
    <xf numFmtId="0" fontId="3" fillId="0" borderId="12" xfId="2" applyBorder="1" applyAlignment="1">
      <alignment horizontal="center"/>
    </xf>
    <xf numFmtId="0" fontId="3" fillId="0" borderId="13" xfId="2" applyBorder="1" applyAlignment="1">
      <alignment horizontal="center"/>
    </xf>
    <xf numFmtId="0" fontId="3" fillId="0" borderId="5" xfId="2" applyBorder="1" applyAlignment="1">
      <alignment horizontal="center"/>
    </xf>
    <xf numFmtId="0" fontId="35" fillId="0" borderId="12" xfId="2" applyFont="1" applyBorder="1" applyAlignment="1">
      <alignment horizontal="left" vertical="center" wrapText="1"/>
    </xf>
    <xf numFmtId="0" fontId="35" fillId="0" borderId="5" xfId="2" applyFont="1" applyBorder="1" applyAlignment="1">
      <alignment horizontal="left" vertical="center" wrapText="1"/>
    </xf>
  </cellXfs>
  <cellStyles count="3">
    <cellStyle name="Normal" xfId="0" builtinId="0"/>
    <cellStyle name="Normal 2" xfId="1" xr:uid="{A5F4974C-1DE0-4822-8AB1-A9CDB9D0D5B8}"/>
    <cellStyle name="Normal 4 2" xfId="2" xr:uid="{9655E26B-01DE-4A9B-9C96-7FFCB32CB187}"/>
  </cellStyles>
  <dxfs count="24">
    <dxf>
      <fill>
        <patternFill>
          <bgColor rgb="FF92D050"/>
        </patternFill>
      </fill>
    </dxf>
    <dxf>
      <fill>
        <patternFill>
          <bgColor rgb="FFFFFF99"/>
        </patternFill>
      </fill>
    </dxf>
    <dxf>
      <fill>
        <patternFill>
          <bgColor rgb="FFFF9900"/>
        </patternFill>
      </fill>
    </dxf>
    <dxf>
      <fill>
        <patternFill>
          <bgColor rgb="FFFF0000"/>
        </patternFill>
      </fill>
    </dxf>
    <dxf>
      <fill>
        <patternFill>
          <bgColor rgb="FF92D050"/>
        </patternFill>
      </fill>
    </dxf>
    <dxf>
      <fill>
        <patternFill>
          <bgColor rgb="FFFFFF99"/>
        </patternFill>
      </fill>
    </dxf>
    <dxf>
      <fill>
        <patternFill>
          <bgColor rgb="FFFF9900"/>
        </patternFill>
      </fill>
    </dxf>
    <dxf>
      <fill>
        <patternFill>
          <bgColor rgb="FFFF0000"/>
        </patternFill>
      </fill>
    </dxf>
    <dxf>
      <fill>
        <patternFill>
          <bgColor rgb="FF92D050"/>
        </patternFill>
      </fill>
    </dxf>
    <dxf>
      <fill>
        <patternFill>
          <bgColor rgb="FFFFFF99"/>
        </patternFill>
      </fill>
    </dxf>
    <dxf>
      <fill>
        <patternFill>
          <bgColor rgb="FFFF9900"/>
        </patternFill>
      </fill>
    </dxf>
    <dxf>
      <fill>
        <patternFill>
          <bgColor rgb="FFFF0000"/>
        </patternFill>
      </fill>
    </dxf>
    <dxf>
      <fill>
        <patternFill>
          <bgColor rgb="FF92D050"/>
        </patternFill>
      </fill>
    </dxf>
    <dxf>
      <fill>
        <patternFill>
          <bgColor rgb="FFFFFF99"/>
        </patternFill>
      </fill>
    </dxf>
    <dxf>
      <fill>
        <patternFill>
          <bgColor rgb="FFFF9900"/>
        </patternFill>
      </fill>
    </dxf>
    <dxf>
      <fill>
        <patternFill>
          <bgColor rgb="FFFF0000"/>
        </patternFill>
      </fill>
    </dxf>
    <dxf>
      <fill>
        <patternFill>
          <bgColor rgb="FF92D050"/>
        </patternFill>
      </fill>
    </dxf>
    <dxf>
      <fill>
        <patternFill>
          <bgColor rgb="FFFFFF99"/>
        </patternFill>
      </fill>
    </dxf>
    <dxf>
      <fill>
        <patternFill>
          <bgColor rgb="FFFF9900"/>
        </patternFill>
      </fill>
    </dxf>
    <dxf>
      <fill>
        <patternFill>
          <bgColor rgb="FFFF0000"/>
        </patternFill>
      </fill>
    </dxf>
    <dxf>
      <fill>
        <patternFill>
          <bgColor rgb="FF92D050"/>
        </patternFill>
      </fill>
    </dxf>
    <dxf>
      <fill>
        <patternFill>
          <bgColor rgb="FFFFFF99"/>
        </patternFill>
      </fill>
    </dxf>
    <dxf>
      <fill>
        <patternFill>
          <bgColor rgb="FFFF9900"/>
        </patternFill>
      </fill>
    </dxf>
    <dxf>
      <fill>
        <patternFill>
          <bgColor rgb="FFFF0000"/>
        </patternFill>
      </fill>
    </dxf>
  </dxfs>
  <tableStyles count="0" defaultTableStyle="TableStyleMedium2" defaultPivotStyle="PivotStyleLight16"/>
  <colors>
    <mruColors>
      <color rgb="FFFF9900"/>
      <color rgb="FFFFCC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en-US"/>
              <a:t>Risk Appetite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pieChart>
        <c:varyColors val="1"/>
        <c:ser>
          <c:idx val="0"/>
          <c:order val="0"/>
          <c:tx>
            <c:strRef>
              <c:f>'SLC Board Risk Appetite'!$L$1</c:f>
              <c:strCache>
                <c:ptCount val="1"/>
                <c:pt idx="0">
                  <c:v>Count</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509-4A11-BF02-C59B8BB59FA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509-4A11-BF02-C59B8BB59FA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1509-4A11-BF02-C59B8BB59FA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1509-4A11-BF02-C59B8BB59FAE}"/>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1509-4A11-BF02-C59B8BB59FAE}"/>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1509-4A11-BF02-C59B8BB59FAE}"/>
              </c:ext>
            </c:extLst>
          </c:dPt>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'SLC Board Risk Appetite'!$K$2:$K$7</c:f>
              <c:strCache>
                <c:ptCount val="6"/>
                <c:pt idx="0">
                  <c:v>Averse</c:v>
                </c:pt>
                <c:pt idx="1">
                  <c:v>Minimal</c:v>
                </c:pt>
                <c:pt idx="2">
                  <c:v>Cautious</c:v>
                </c:pt>
                <c:pt idx="3">
                  <c:v>Balanced</c:v>
                </c:pt>
                <c:pt idx="4">
                  <c:v>Open</c:v>
                </c:pt>
                <c:pt idx="5">
                  <c:v>Eager</c:v>
                </c:pt>
              </c:strCache>
            </c:strRef>
          </c:cat>
          <c:val>
            <c:numRef>
              <c:f>'SLC Board Risk Appetite'!$L$2:$L$7</c:f>
              <c:numCache>
                <c:formatCode>General</c:formatCode>
                <c:ptCount val="6"/>
                <c:pt idx="0">
                  <c:v>3</c:v>
                </c:pt>
                <c:pt idx="1">
                  <c:v>2</c:v>
                </c:pt>
                <c:pt idx="2">
                  <c:v>0</c:v>
                </c:pt>
                <c:pt idx="3">
                  <c:v>0</c:v>
                </c:pt>
                <c:pt idx="4">
                  <c:v>5</c:v>
                </c:pt>
                <c:pt idx="5">
                  <c:v>1</c:v>
                </c:pt>
              </c:numCache>
            </c:numRef>
          </c:val>
          <c:extLst>
            <c:ext xmlns:c16="http://schemas.microsoft.com/office/drawing/2014/chart" uri="{C3380CC4-5D6E-409C-BE32-E72D297353CC}">
              <c16:uniqueId val="{00000002-5015-4628-B4F6-29BBF91A5377}"/>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13</xdr:col>
      <xdr:colOff>971550</xdr:colOff>
      <xdr:row>2</xdr:row>
      <xdr:rowOff>123825</xdr:rowOff>
    </xdr:from>
    <xdr:ext cx="184731" cy="264560"/>
    <xdr:sp macro="" textlink="">
      <xdr:nvSpPr>
        <xdr:cNvPr id="3" name="TextBox 2">
          <a:extLst>
            <a:ext uri="{FF2B5EF4-FFF2-40B4-BE49-F238E27FC236}">
              <a16:creationId xmlns:a16="http://schemas.microsoft.com/office/drawing/2014/main" id="{611A13BB-FD92-4FD6-8C9E-00097428F943}"/>
            </a:ext>
          </a:extLst>
        </xdr:cNvPr>
        <xdr:cNvSpPr txBox="1"/>
      </xdr:nvSpPr>
      <xdr:spPr>
        <a:xfrm>
          <a:off x="10115550" y="69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xdr:col>
      <xdr:colOff>90487</xdr:colOff>
      <xdr:row>17</xdr:row>
      <xdr:rowOff>171451</xdr:rowOff>
    </xdr:from>
    <xdr:to>
      <xdr:col>4</xdr:col>
      <xdr:colOff>688862</xdr:colOff>
      <xdr:row>25</xdr:row>
      <xdr:rowOff>13608</xdr:rowOff>
    </xdr:to>
    <xdr:graphicFrame macro="">
      <xdr:nvGraphicFramePr>
        <xdr:cNvPr id="2" name="Chart 1">
          <a:extLst>
            <a:ext uri="{FF2B5EF4-FFF2-40B4-BE49-F238E27FC236}">
              <a16:creationId xmlns:a16="http://schemas.microsoft.com/office/drawing/2014/main" id="{1900A256-754A-6102-5712-297CD730C41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102613</xdr:colOff>
      <xdr:row>5</xdr:row>
      <xdr:rowOff>788894</xdr:rowOff>
    </xdr:from>
    <xdr:to>
      <xdr:col>5</xdr:col>
      <xdr:colOff>540764</xdr:colOff>
      <xdr:row>5</xdr:row>
      <xdr:rowOff>1055594</xdr:rowOff>
    </xdr:to>
    <xdr:sp macro="" textlink="">
      <xdr:nvSpPr>
        <xdr:cNvPr id="12" name="Oval 27">
          <a:extLst>
            <a:ext uri="{FF2B5EF4-FFF2-40B4-BE49-F238E27FC236}">
              <a16:creationId xmlns:a16="http://schemas.microsoft.com/office/drawing/2014/main" id="{B1ECC3C0-5B0F-4982-BAD4-BACF65FC749B}"/>
            </a:ext>
          </a:extLst>
        </xdr:cNvPr>
        <xdr:cNvSpPr>
          <a:spLocks noChangeArrowheads="1"/>
        </xdr:cNvSpPr>
      </xdr:nvSpPr>
      <xdr:spPr bwMode="auto">
        <a:xfrm>
          <a:off x="7021573" y="2815814"/>
          <a:ext cx="438151" cy="0"/>
        </a:xfrm>
        <a:prstGeom prst="ellipse">
          <a:avLst/>
        </a:prstGeom>
        <a:solidFill>
          <a:srgbClr val="FFFFFF"/>
        </a:solidFill>
        <a:ln w="19050">
          <a:solidFill>
            <a:srgbClr val="000000"/>
          </a:solidFill>
          <a:round/>
          <a:headEnd/>
          <a:tailEnd/>
        </a:ln>
      </xdr:spPr>
      <xdr:txBody>
        <a:bodyPr vertOverflow="clip" wrap="square" lIns="91440" tIns="45720" rIns="91440" bIns="45720" anchor="ctr" upright="1"/>
        <a:lstStyle/>
        <a:p>
          <a:pPr algn="ctr" rtl="1">
            <a:defRPr sz="1000"/>
          </a:pPr>
          <a:r>
            <a:rPr lang="en-GB" sz="1000" b="1" i="0" strike="noStrike">
              <a:solidFill>
                <a:srgbClr val="000000"/>
              </a:solidFill>
              <a:latin typeface="Arial" pitchFamily="34" charset="0"/>
              <a:cs typeface="Arial" pitchFamily="34" charset="0"/>
            </a:rPr>
            <a:t>K</a:t>
          </a:r>
        </a:p>
      </xdr:txBody>
    </xdr:sp>
    <xdr:clientData/>
  </xdr:twoCellAnchor>
  <xdr:twoCellAnchor>
    <xdr:from>
      <xdr:col>5</xdr:col>
      <xdr:colOff>787400</xdr:colOff>
      <xdr:row>5</xdr:row>
      <xdr:rowOff>765522</xdr:rowOff>
    </xdr:from>
    <xdr:to>
      <xdr:col>5</xdr:col>
      <xdr:colOff>1225551</xdr:colOff>
      <xdr:row>5</xdr:row>
      <xdr:rowOff>1032222</xdr:rowOff>
    </xdr:to>
    <xdr:sp macro="" textlink="">
      <xdr:nvSpPr>
        <xdr:cNvPr id="18" name="Oval 27">
          <a:extLst>
            <a:ext uri="{FF2B5EF4-FFF2-40B4-BE49-F238E27FC236}">
              <a16:creationId xmlns:a16="http://schemas.microsoft.com/office/drawing/2014/main" id="{48A301B5-5243-4BCB-BF9F-50C871BDBB61}"/>
            </a:ext>
          </a:extLst>
        </xdr:cNvPr>
        <xdr:cNvSpPr>
          <a:spLocks noChangeArrowheads="1"/>
        </xdr:cNvSpPr>
      </xdr:nvSpPr>
      <xdr:spPr bwMode="auto">
        <a:xfrm>
          <a:off x="7706360" y="2822922"/>
          <a:ext cx="438151" cy="0"/>
        </a:xfrm>
        <a:prstGeom prst="ellipse">
          <a:avLst/>
        </a:prstGeom>
        <a:solidFill>
          <a:srgbClr val="FFFFFF"/>
        </a:solidFill>
        <a:ln w="19050">
          <a:solidFill>
            <a:srgbClr val="000000"/>
          </a:solidFill>
          <a:round/>
          <a:headEnd/>
          <a:tailEnd/>
        </a:ln>
      </xdr:spPr>
      <xdr:txBody>
        <a:bodyPr vertOverflow="clip" wrap="square" lIns="91440" tIns="45720" rIns="91440" bIns="45720" anchor="ctr" upright="1"/>
        <a:lstStyle/>
        <a:p>
          <a:pPr algn="ctr" rtl="1">
            <a:defRPr sz="1000"/>
          </a:pPr>
          <a:r>
            <a:rPr lang="en-GB" sz="1000" b="1" i="0" strike="noStrike">
              <a:solidFill>
                <a:srgbClr val="000000"/>
              </a:solidFill>
              <a:latin typeface="Arial" pitchFamily="34" charset="0"/>
              <a:cs typeface="Arial" pitchFamily="34" charset="0"/>
            </a:rPr>
            <a:t>L</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5F36C-CFA7-4AD9-A472-9F4D536F5633}">
  <sheetPr>
    <pageSetUpPr fitToPage="1"/>
  </sheetPr>
  <dimension ref="A1:P40"/>
  <sheetViews>
    <sheetView tabSelected="1" zoomScale="70" zoomScaleNormal="70" workbookViewId="0">
      <selection activeCell="A6" sqref="A6:P6"/>
    </sheetView>
  </sheetViews>
  <sheetFormatPr defaultColWidth="9" defaultRowHeight="15" x14ac:dyDescent="0.25"/>
  <cols>
    <col min="1" max="1" width="6.375" style="27" customWidth="1"/>
    <col min="2" max="2" width="18.625" style="27" customWidth="1"/>
    <col min="3" max="3" width="9.625" style="27" customWidth="1"/>
    <col min="4" max="4" width="9.25" style="27" customWidth="1"/>
    <col min="5" max="5" width="11.25" style="27" customWidth="1"/>
    <col min="6" max="6" width="7.25" style="27" customWidth="1"/>
    <col min="7" max="7" width="10.75" style="27" customWidth="1"/>
    <col min="8" max="8" width="11.625" style="27" customWidth="1"/>
    <col min="9" max="9" width="0.875" style="27" customWidth="1"/>
    <col min="10" max="11" width="13" style="27" customWidth="1"/>
    <col min="12" max="12" width="12.5" style="27" customWidth="1"/>
    <col min="13" max="13" width="10.625" style="27" customWidth="1"/>
    <col min="14" max="14" width="10.375" style="27" customWidth="1"/>
    <col min="15" max="15" width="11.5" style="27" customWidth="1"/>
    <col min="16" max="16" width="20.375" style="121" hidden="1" customWidth="1"/>
    <col min="17" max="16384" width="9" style="27"/>
  </cols>
  <sheetData>
    <row r="1" spans="1:16" ht="18" customHeight="1" x14ac:dyDescent="0.3">
      <c r="A1" s="26" t="str">
        <f>+'SLC Strategic Risk Register'!A1</f>
        <v>Strategic Risk Register</v>
      </c>
      <c r="B1" s="155"/>
      <c r="C1" s="155"/>
      <c r="D1" s="167" t="s">
        <v>0</v>
      </c>
      <c r="E1" s="167"/>
      <c r="F1" s="167"/>
      <c r="G1" s="167"/>
      <c r="H1" s="156">
        <v>45600</v>
      </c>
      <c r="I1" s="155"/>
      <c r="J1" s="155"/>
      <c r="K1" s="155"/>
      <c r="L1" s="155"/>
      <c r="M1" s="155"/>
      <c r="N1" s="155"/>
      <c r="O1" s="28" t="str">
        <f>+'SLC Strategic Risk Register'!V1</f>
        <v>RSRMG</v>
      </c>
      <c r="P1" s="157"/>
    </row>
    <row r="2" spans="1:16" ht="18" customHeight="1" x14ac:dyDescent="0.3">
      <c r="A2" s="26" t="s">
        <v>1</v>
      </c>
      <c r="B2" s="155"/>
      <c r="C2" s="155"/>
      <c r="D2" s="167" t="s">
        <v>2</v>
      </c>
      <c r="E2" s="167"/>
      <c r="F2" s="167"/>
      <c r="G2" s="167"/>
      <c r="H2" s="156">
        <v>45608</v>
      </c>
      <c r="I2" s="155"/>
      <c r="J2" s="155"/>
      <c r="K2" s="155"/>
      <c r="L2" s="155"/>
      <c r="M2" s="155"/>
      <c r="N2" s="155"/>
      <c r="O2" s="28" t="s">
        <v>3</v>
      </c>
      <c r="P2" s="157"/>
    </row>
    <row r="3" spans="1:16" ht="18" customHeight="1" x14ac:dyDescent="0.25">
      <c r="A3" s="155"/>
      <c r="B3" s="155"/>
      <c r="C3" s="155"/>
      <c r="D3" s="168" t="s">
        <v>4</v>
      </c>
      <c r="E3" s="169"/>
      <c r="F3" s="169"/>
      <c r="G3" s="170"/>
      <c r="H3" s="156">
        <v>45679</v>
      </c>
      <c r="I3" s="155"/>
      <c r="J3" s="155"/>
      <c r="K3" s="155"/>
      <c r="L3" s="155"/>
      <c r="M3" s="155"/>
      <c r="N3" s="155"/>
      <c r="O3" s="31"/>
      <c r="P3" s="157"/>
    </row>
    <row r="5" spans="1:16" ht="60" x14ac:dyDescent="0.25">
      <c r="A5" s="2" t="s">
        <v>5</v>
      </c>
      <c r="B5" s="2" t="s">
        <v>6</v>
      </c>
      <c r="C5" s="2" t="s">
        <v>7</v>
      </c>
      <c r="D5" s="2" t="s">
        <v>8</v>
      </c>
      <c r="E5" s="2" t="s">
        <v>9</v>
      </c>
      <c r="F5" s="2" t="s">
        <v>10</v>
      </c>
      <c r="G5" s="2" t="s">
        <v>11</v>
      </c>
      <c r="H5" s="2" t="s">
        <v>12</v>
      </c>
      <c r="I5" s="158"/>
      <c r="J5" s="2" t="s">
        <v>13</v>
      </c>
      <c r="K5" s="2" t="s">
        <v>14</v>
      </c>
      <c r="L5" s="2" t="s">
        <v>15</v>
      </c>
      <c r="M5" s="2" t="s">
        <v>16</v>
      </c>
      <c r="N5" s="2" t="s">
        <v>12</v>
      </c>
      <c r="O5" s="2" t="s">
        <v>17</v>
      </c>
      <c r="P5" s="2" t="s">
        <v>18</v>
      </c>
    </row>
    <row r="6" spans="1:16" x14ac:dyDescent="0.25">
      <c r="A6" s="173" t="s">
        <v>19</v>
      </c>
      <c r="B6" s="173"/>
      <c r="C6" s="173"/>
      <c r="D6" s="173"/>
      <c r="E6" s="173"/>
      <c r="F6" s="173"/>
      <c r="G6" s="173"/>
      <c r="H6" s="173"/>
      <c r="I6" s="173"/>
      <c r="J6" s="173"/>
      <c r="K6" s="173"/>
      <c r="L6" s="173"/>
      <c r="M6" s="173"/>
      <c r="N6" s="173"/>
      <c r="O6" s="173"/>
      <c r="P6" s="173"/>
    </row>
    <row r="7" spans="1:16" ht="75" x14ac:dyDescent="0.25">
      <c r="A7" s="159">
        <v>8</v>
      </c>
      <c r="B7" s="160" t="s">
        <v>20</v>
      </c>
      <c r="C7" s="161" t="s">
        <v>21</v>
      </c>
      <c r="D7" s="23">
        <f>+'SLC Strategic Risk Register'!E7</f>
        <v>3</v>
      </c>
      <c r="E7" s="23">
        <f>+'SLC Strategic Risk Register'!F7</f>
        <v>2</v>
      </c>
      <c r="F7" s="24">
        <f>+'SLC Strategic Risk Register'!G7</f>
        <v>6</v>
      </c>
      <c r="G7" s="23">
        <f>VLOOKUP(B7,'SLC Strategic Risk Register'!D:H,5,FALSE)</f>
        <v>6</v>
      </c>
      <c r="H7" s="23">
        <f>+'SLC Strategic Risk Register'!I7</f>
        <v>0</v>
      </c>
      <c r="I7" s="162"/>
      <c r="J7" s="162">
        <f>+'SLC Strategic Risk Register'!P7</f>
        <v>3</v>
      </c>
      <c r="K7" s="162">
        <f>+'SLC Strategic Risk Register'!Q7</f>
        <v>1</v>
      </c>
      <c r="L7" s="24">
        <f>+'SLC Strategic Risk Register'!R7</f>
        <v>3</v>
      </c>
      <c r="M7" s="162">
        <f>+'SLC Strategic Risk Register'!S7</f>
        <v>3</v>
      </c>
      <c r="N7" s="23">
        <f>+'SLC Strategic Risk Register'!T7</f>
        <v>0</v>
      </c>
      <c r="O7" s="149" t="s">
        <v>22</v>
      </c>
      <c r="P7" s="149" t="s">
        <v>19</v>
      </c>
    </row>
    <row r="8" spans="1:16" x14ac:dyDescent="0.25">
      <c r="A8" s="173" t="s">
        <v>23</v>
      </c>
      <c r="B8" s="173"/>
      <c r="C8" s="173"/>
      <c r="D8" s="173"/>
      <c r="E8" s="173"/>
      <c r="F8" s="173"/>
      <c r="G8" s="173"/>
      <c r="H8" s="173"/>
      <c r="I8" s="173"/>
      <c r="J8" s="173"/>
      <c r="K8" s="173"/>
      <c r="L8" s="173"/>
      <c r="M8" s="173"/>
      <c r="N8" s="173"/>
      <c r="O8" s="173"/>
      <c r="P8" s="173"/>
    </row>
    <row r="9" spans="1:16" ht="60" x14ac:dyDescent="0.25">
      <c r="A9" s="159">
        <v>1</v>
      </c>
      <c r="B9" s="160" t="s">
        <v>24</v>
      </c>
      <c r="C9" s="161">
        <v>3</v>
      </c>
      <c r="D9" s="23">
        <f>+'SLC Strategic Risk Register'!E9</f>
        <v>5</v>
      </c>
      <c r="E9" s="23">
        <f>+'SLC Strategic Risk Register'!F9</f>
        <v>4</v>
      </c>
      <c r="F9" s="24">
        <f>+'SLC Strategic Risk Register'!G9</f>
        <v>20</v>
      </c>
      <c r="G9" s="23">
        <f>+'SLC Strategic Risk Register'!H9</f>
        <v>16</v>
      </c>
      <c r="H9" s="23">
        <f>+'SLC Strategic Risk Register'!I9</f>
        <v>4</v>
      </c>
      <c r="I9" s="162"/>
      <c r="J9" s="162">
        <f>+'SLC Strategic Risk Register'!P9</f>
        <v>5</v>
      </c>
      <c r="K9" s="162">
        <f>+'SLC Strategic Risk Register'!Q9</f>
        <v>3</v>
      </c>
      <c r="L9" s="24">
        <f>+'SLC Strategic Risk Register'!R9</f>
        <v>15</v>
      </c>
      <c r="M9" s="162">
        <f>+'SLC Strategic Risk Register'!S9</f>
        <v>16</v>
      </c>
      <c r="N9" s="23">
        <f>+'SLC Strategic Risk Register'!T9</f>
        <v>-1</v>
      </c>
      <c r="O9" s="149" t="s">
        <v>25</v>
      </c>
      <c r="P9" s="149" t="s">
        <v>23</v>
      </c>
    </row>
    <row r="10" spans="1:16" ht="66" customHeight="1" x14ac:dyDescent="0.25">
      <c r="A10" s="159">
        <v>2</v>
      </c>
      <c r="B10" s="160" t="s">
        <v>26</v>
      </c>
      <c r="C10" s="161">
        <v>3</v>
      </c>
      <c r="D10" s="23">
        <f>+'SLC Strategic Risk Register'!E10</f>
        <v>5</v>
      </c>
      <c r="E10" s="23">
        <f>+'SLC Strategic Risk Register'!F10</f>
        <v>3</v>
      </c>
      <c r="F10" s="24">
        <f>+'SLC Strategic Risk Register'!G10</f>
        <v>15</v>
      </c>
      <c r="G10" s="23">
        <f>+'SLC Strategic Risk Register'!H10</f>
        <v>8</v>
      </c>
      <c r="H10" s="23">
        <f>+'SLC Strategic Risk Register'!I10</f>
        <v>7</v>
      </c>
      <c r="I10" s="162"/>
      <c r="J10" s="162">
        <f>+'SLC Strategic Risk Register'!P10</f>
        <v>5</v>
      </c>
      <c r="K10" s="162">
        <f>+'SLC Strategic Risk Register'!Q10</f>
        <v>2</v>
      </c>
      <c r="L10" s="24">
        <f>+'SLC Strategic Risk Register'!R10</f>
        <v>10</v>
      </c>
      <c r="M10" s="162">
        <f>+'SLC Strategic Risk Register'!S10</f>
        <v>12</v>
      </c>
      <c r="N10" s="23">
        <f>+'SLC Strategic Risk Register'!T10</f>
        <v>-2</v>
      </c>
      <c r="O10" s="166" t="s">
        <v>25</v>
      </c>
      <c r="P10" s="149" t="s">
        <v>23</v>
      </c>
    </row>
    <row r="11" spans="1:16" ht="96.75" customHeight="1" x14ac:dyDescent="0.25">
      <c r="A11" s="159">
        <v>3</v>
      </c>
      <c r="B11" s="160" t="s">
        <v>27</v>
      </c>
      <c r="C11" s="161" t="s">
        <v>28</v>
      </c>
      <c r="D11" s="23">
        <f>+'SLC Strategic Risk Register'!E11</f>
        <v>5</v>
      </c>
      <c r="E11" s="23">
        <f>+'SLC Strategic Risk Register'!F11</f>
        <v>3</v>
      </c>
      <c r="F11" s="24">
        <f>+'SLC Strategic Risk Register'!G11</f>
        <v>15</v>
      </c>
      <c r="G11" s="23">
        <f>+'SLC Strategic Risk Register'!H11</f>
        <v>12</v>
      </c>
      <c r="H11" s="23">
        <f>+'SLC Strategic Risk Register'!I11</f>
        <v>3</v>
      </c>
      <c r="I11" s="162"/>
      <c r="J11" s="162">
        <f>+'SLC Strategic Risk Register'!P11</f>
        <v>5</v>
      </c>
      <c r="K11" s="162">
        <f>+'SLC Strategic Risk Register'!Q11</f>
        <v>1</v>
      </c>
      <c r="L11" s="24">
        <f>+'SLC Strategic Risk Register'!R11</f>
        <v>5</v>
      </c>
      <c r="M11" s="162">
        <f>+'SLC Strategic Risk Register'!S11</f>
        <v>6</v>
      </c>
      <c r="N11" s="23">
        <f>+'SLC Strategic Risk Register'!T11</f>
        <v>-1</v>
      </c>
      <c r="O11" s="149" t="s">
        <v>29</v>
      </c>
      <c r="P11" s="149" t="s">
        <v>23</v>
      </c>
    </row>
    <row r="12" spans="1:16" ht="79.5" customHeight="1" x14ac:dyDescent="0.25">
      <c r="A12" s="159">
        <v>5</v>
      </c>
      <c r="B12" s="160" t="s">
        <v>30</v>
      </c>
      <c r="C12" s="161" t="s">
        <v>31</v>
      </c>
      <c r="D12" s="23">
        <f>+'SLC Strategic Risk Register'!E12</f>
        <v>4</v>
      </c>
      <c r="E12" s="23">
        <f>+'SLC Strategic Risk Register'!F12</f>
        <v>3</v>
      </c>
      <c r="F12" s="24">
        <f>+'SLC Strategic Risk Register'!G12</f>
        <v>12</v>
      </c>
      <c r="G12" s="23">
        <f>+'SLC Strategic Risk Register'!H12</f>
        <v>8</v>
      </c>
      <c r="H12" s="23">
        <f>+'SLC Strategic Risk Register'!I12</f>
        <v>4</v>
      </c>
      <c r="I12" s="162"/>
      <c r="J12" s="162">
        <f>+'SLC Strategic Risk Register'!P12</f>
        <v>4</v>
      </c>
      <c r="K12" s="162">
        <f>+'SLC Strategic Risk Register'!Q12</f>
        <v>2</v>
      </c>
      <c r="L12" s="24">
        <f>+'SLC Strategic Risk Register'!R12</f>
        <v>8</v>
      </c>
      <c r="M12" s="162">
        <f>+'SLC Strategic Risk Register'!S12</f>
        <v>12</v>
      </c>
      <c r="N12" s="23">
        <f>+'SLC Strategic Risk Register'!T12</f>
        <v>-4</v>
      </c>
      <c r="O12" s="149" t="s">
        <v>25</v>
      </c>
      <c r="P12" s="149" t="s">
        <v>23</v>
      </c>
    </row>
    <row r="13" spans="1:16" ht="14.25" customHeight="1" x14ac:dyDescent="0.25">
      <c r="A13" s="173" t="s">
        <v>32</v>
      </c>
      <c r="B13" s="173"/>
      <c r="C13" s="173"/>
      <c r="D13" s="173"/>
      <c r="E13" s="173"/>
      <c r="F13" s="173"/>
      <c r="G13" s="173"/>
      <c r="H13" s="173"/>
      <c r="I13" s="173"/>
      <c r="J13" s="173"/>
      <c r="K13" s="173"/>
      <c r="L13" s="173"/>
      <c r="M13" s="173"/>
      <c r="N13" s="173"/>
      <c r="O13" s="173"/>
      <c r="P13" s="173"/>
    </row>
    <row r="14" spans="1:16" ht="60" x14ac:dyDescent="0.25">
      <c r="A14" s="159">
        <v>13</v>
      </c>
      <c r="B14" s="160" t="s">
        <v>33</v>
      </c>
      <c r="C14" s="161" t="s">
        <v>21</v>
      </c>
      <c r="D14" s="23">
        <f>+'SLC Strategic Risk Register'!E14</f>
        <v>4</v>
      </c>
      <c r="E14" s="23">
        <f>+'SLC Strategic Risk Register'!F14</f>
        <v>2</v>
      </c>
      <c r="F14" s="24">
        <f>+'SLC Strategic Risk Register'!G14</f>
        <v>8</v>
      </c>
      <c r="G14" s="23">
        <f>+'SLC Strategic Risk Register'!H14</f>
        <v>8</v>
      </c>
      <c r="H14" s="23">
        <f>+'SLC Strategic Risk Register'!I14</f>
        <v>0</v>
      </c>
      <c r="I14" s="162"/>
      <c r="J14" s="162">
        <f>+'SLC Strategic Risk Register'!P14</f>
        <v>4</v>
      </c>
      <c r="K14" s="162">
        <f>+'SLC Strategic Risk Register'!Q14</f>
        <v>1</v>
      </c>
      <c r="L14" s="24">
        <f>+'SLC Strategic Risk Register'!R14</f>
        <v>4</v>
      </c>
      <c r="M14" s="162">
        <f>+'SLC Strategic Risk Register'!S14</f>
        <v>6</v>
      </c>
      <c r="N14" s="23">
        <f>+'SLC Strategic Risk Register'!T14</f>
        <v>-2</v>
      </c>
      <c r="O14" s="149" t="s">
        <v>34</v>
      </c>
      <c r="P14" s="149" t="s">
        <v>32</v>
      </c>
    </row>
    <row r="15" spans="1:16" x14ac:dyDescent="0.25">
      <c r="A15" s="173" t="s">
        <v>35</v>
      </c>
      <c r="B15" s="173"/>
      <c r="C15" s="173"/>
      <c r="D15" s="173"/>
      <c r="E15" s="173"/>
      <c r="F15" s="173"/>
      <c r="G15" s="173"/>
      <c r="H15" s="173"/>
      <c r="I15" s="173"/>
      <c r="J15" s="173"/>
      <c r="K15" s="173"/>
      <c r="L15" s="173"/>
      <c r="M15" s="173"/>
      <c r="N15" s="173"/>
      <c r="O15" s="173"/>
      <c r="P15" s="173"/>
    </row>
    <row r="16" spans="1:16" ht="90" x14ac:dyDescent="0.25">
      <c r="A16" s="159">
        <v>6</v>
      </c>
      <c r="B16" s="160" t="s">
        <v>36</v>
      </c>
      <c r="C16" s="161">
        <v>2</v>
      </c>
      <c r="D16" s="23">
        <f>+'SLC Strategic Risk Register'!E16</f>
        <v>4</v>
      </c>
      <c r="E16" s="23">
        <v>3</v>
      </c>
      <c r="F16" s="24">
        <f>+'SLC Strategic Risk Register'!G16</f>
        <v>12</v>
      </c>
      <c r="G16" s="23">
        <f>+'SLC Strategic Risk Register'!H16</f>
        <v>9</v>
      </c>
      <c r="H16" s="23">
        <f>+'SLC Strategic Risk Register'!I16</f>
        <v>3</v>
      </c>
      <c r="I16" s="162"/>
      <c r="J16" s="162">
        <f>+'SLC Strategic Risk Register'!P16</f>
        <v>4</v>
      </c>
      <c r="K16" s="162">
        <v>2</v>
      </c>
      <c r="L16" s="24">
        <f>+'SLC Strategic Risk Register'!R16</f>
        <v>8</v>
      </c>
      <c r="M16" s="162">
        <f>+'SLC Strategic Risk Register'!S16</f>
        <v>6</v>
      </c>
      <c r="N16" s="23">
        <f>+'SLC Strategic Risk Register'!T16</f>
        <v>2</v>
      </c>
      <c r="O16" s="149" t="s">
        <v>37</v>
      </c>
      <c r="P16" s="149" t="s">
        <v>35</v>
      </c>
    </row>
    <row r="17" spans="1:16" x14ac:dyDescent="0.25">
      <c r="A17" s="173" t="s">
        <v>38</v>
      </c>
      <c r="B17" s="173"/>
      <c r="C17" s="173"/>
      <c r="D17" s="173"/>
      <c r="E17" s="173"/>
      <c r="F17" s="173"/>
      <c r="G17" s="173"/>
      <c r="H17" s="173"/>
      <c r="I17" s="173"/>
      <c r="J17" s="173"/>
      <c r="K17" s="173"/>
      <c r="L17" s="173"/>
      <c r="M17" s="173"/>
      <c r="N17" s="173"/>
      <c r="O17" s="173"/>
      <c r="P17" s="173"/>
    </row>
    <row r="18" spans="1:16" ht="60" x14ac:dyDescent="0.25">
      <c r="A18" s="159">
        <v>4</v>
      </c>
      <c r="B18" s="160" t="s">
        <v>39</v>
      </c>
      <c r="C18" s="161" t="s">
        <v>21</v>
      </c>
      <c r="D18" s="23">
        <f>+'SLC Strategic Risk Register'!E18</f>
        <v>2</v>
      </c>
      <c r="E18" s="23">
        <f>+'SLC Strategic Risk Register'!F18</f>
        <v>3</v>
      </c>
      <c r="F18" s="24">
        <f>+'SLC Strategic Risk Register'!G18</f>
        <v>6</v>
      </c>
      <c r="G18" s="23">
        <f>+'SLC Strategic Risk Register'!H18</f>
        <v>6</v>
      </c>
      <c r="H18" s="23">
        <f>+'SLC Strategic Risk Register'!I18</f>
        <v>0</v>
      </c>
      <c r="I18" s="162"/>
      <c r="J18" s="162">
        <f>+'SLC Strategic Risk Register'!P18</f>
        <v>2</v>
      </c>
      <c r="K18" s="162">
        <f>+'SLC Strategic Risk Register'!Q18</f>
        <v>2</v>
      </c>
      <c r="L18" s="24">
        <f>+'SLC Strategic Risk Register'!R18</f>
        <v>4</v>
      </c>
      <c r="M18" s="162">
        <f>+'SLC Strategic Risk Register'!S18</f>
        <v>4</v>
      </c>
      <c r="N18" s="23">
        <f>+'SLC Strategic Risk Register'!T18</f>
        <v>0</v>
      </c>
      <c r="O18" s="149" t="s">
        <v>22</v>
      </c>
      <c r="P18" s="149" t="s">
        <v>38</v>
      </c>
    </row>
    <row r="19" spans="1:16" ht="60" x14ac:dyDescent="0.25">
      <c r="A19" s="159">
        <v>11</v>
      </c>
      <c r="B19" s="160" t="s">
        <v>40</v>
      </c>
      <c r="C19" s="161" t="s">
        <v>28</v>
      </c>
      <c r="D19" s="23">
        <f>+'SLC Strategic Risk Register'!E19</f>
        <v>3</v>
      </c>
      <c r="E19" s="23">
        <f>+'SLC Strategic Risk Register'!F19</f>
        <v>3</v>
      </c>
      <c r="F19" s="24">
        <f>+'SLC Strategic Risk Register'!G19</f>
        <v>9</v>
      </c>
      <c r="G19" s="23">
        <f>+'SLC Strategic Risk Register'!H19</f>
        <v>9</v>
      </c>
      <c r="H19" s="23">
        <f>+'SLC Strategic Risk Register'!I19</f>
        <v>0</v>
      </c>
      <c r="I19" s="162"/>
      <c r="J19" s="162">
        <f>+'SLC Strategic Risk Register'!P19</f>
        <v>3</v>
      </c>
      <c r="K19" s="162">
        <f>+'SLC Strategic Risk Register'!Q19</f>
        <v>1</v>
      </c>
      <c r="L19" s="24">
        <f>+'SLC Strategic Risk Register'!R19</f>
        <v>3</v>
      </c>
      <c r="M19" s="162">
        <f>+'SLC Strategic Risk Register'!S19</f>
        <v>3</v>
      </c>
      <c r="N19" s="23">
        <f>+'SLC Strategic Risk Register'!T19</f>
        <v>0</v>
      </c>
      <c r="O19" s="149" t="s">
        <v>41</v>
      </c>
      <c r="P19" s="166" t="s">
        <v>38</v>
      </c>
    </row>
    <row r="20" spans="1:16" ht="60" x14ac:dyDescent="0.25">
      <c r="A20" s="159">
        <v>15</v>
      </c>
      <c r="B20" s="160" t="s">
        <v>42</v>
      </c>
      <c r="C20" s="161">
        <v>3</v>
      </c>
      <c r="D20" s="23">
        <f>+'SLC Strategic Risk Register'!E20</f>
        <v>3</v>
      </c>
      <c r="E20" s="23">
        <f>+'SLC Strategic Risk Register'!F20</f>
        <v>3</v>
      </c>
      <c r="F20" s="24">
        <f>+'SLC Strategic Risk Register'!G20</f>
        <v>9</v>
      </c>
      <c r="G20" s="23">
        <f>+'SLC Strategic Risk Register'!H20</f>
        <v>9</v>
      </c>
      <c r="H20" s="23">
        <f>+'SLC Strategic Risk Register'!I20</f>
        <v>0</v>
      </c>
      <c r="I20" s="162"/>
      <c r="J20" s="162">
        <f>+'SLC Strategic Risk Register'!P20</f>
        <v>3</v>
      </c>
      <c r="K20" s="162">
        <f>+'SLC Strategic Risk Register'!Q20</f>
        <v>2</v>
      </c>
      <c r="L20" s="24">
        <f>+'SLC Strategic Risk Register'!R20</f>
        <v>6</v>
      </c>
      <c r="M20" s="162">
        <f>+'SLC Strategic Risk Register'!S20</f>
        <v>9</v>
      </c>
      <c r="N20" s="23">
        <f>+'SLC Strategic Risk Register'!T20</f>
        <v>-3</v>
      </c>
      <c r="O20" s="149" t="s">
        <v>25</v>
      </c>
      <c r="P20" s="166" t="s">
        <v>38</v>
      </c>
    </row>
    <row r="21" spans="1:16" x14ac:dyDescent="0.25">
      <c r="A21" s="173" t="s">
        <v>43</v>
      </c>
      <c r="B21" s="173"/>
      <c r="C21" s="173"/>
      <c r="D21" s="173"/>
      <c r="E21" s="173"/>
      <c r="F21" s="173"/>
      <c r="G21" s="173"/>
      <c r="H21" s="173"/>
      <c r="I21" s="173"/>
      <c r="J21" s="173"/>
      <c r="K21" s="173"/>
      <c r="L21" s="173"/>
      <c r="M21" s="173"/>
      <c r="N21" s="173"/>
      <c r="O21" s="173"/>
      <c r="P21" s="173"/>
    </row>
    <row r="22" spans="1:16" ht="60" x14ac:dyDescent="0.25">
      <c r="A22" s="159">
        <v>9</v>
      </c>
      <c r="B22" s="160" t="s">
        <v>44</v>
      </c>
      <c r="C22" s="161" t="s">
        <v>45</v>
      </c>
      <c r="D22" s="23">
        <f>+'SLC Strategic Risk Register'!E22</f>
        <v>4</v>
      </c>
      <c r="E22" s="23">
        <f>+'SLC Strategic Risk Register'!F22</f>
        <v>2</v>
      </c>
      <c r="F22" s="24">
        <f>+'SLC Strategic Risk Register'!G22</f>
        <v>8</v>
      </c>
      <c r="G22" s="23">
        <f>+'SLC Strategic Risk Register'!H22</f>
        <v>8</v>
      </c>
      <c r="H22" s="23">
        <f>+'SLC Strategic Risk Register'!I22</f>
        <v>0</v>
      </c>
      <c r="I22" s="162"/>
      <c r="J22" s="162">
        <f>+'SLC Strategic Risk Register'!P22</f>
        <v>4</v>
      </c>
      <c r="K22" s="162">
        <f>+'SLC Strategic Risk Register'!Q22</f>
        <v>1</v>
      </c>
      <c r="L22" s="24">
        <f>+'SLC Strategic Risk Register'!R22</f>
        <v>4</v>
      </c>
      <c r="M22" s="162">
        <f>+'SLC Strategic Risk Register'!S22</f>
        <v>4</v>
      </c>
      <c r="N22" s="23">
        <f>+'SLC Strategic Risk Register'!T22</f>
        <v>0</v>
      </c>
      <c r="O22" s="149" t="s">
        <v>29</v>
      </c>
      <c r="P22" s="149" t="s">
        <v>46</v>
      </c>
    </row>
    <row r="23" spans="1:16" ht="105" x14ac:dyDescent="0.25">
      <c r="A23" s="159">
        <v>12</v>
      </c>
      <c r="B23" s="160" t="s">
        <v>47</v>
      </c>
      <c r="C23" s="161" t="s">
        <v>45</v>
      </c>
      <c r="D23" s="23">
        <f>+'SLC Strategic Risk Register'!E23</f>
        <v>4</v>
      </c>
      <c r="E23" s="23">
        <f>+'SLC Strategic Risk Register'!F23</f>
        <v>2</v>
      </c>
      <c r="F23" s="24">
        <f>+'SLC Strategic Risk Register'!G23</f>
        <v>8</v>
      </c>
      <c r="G23" s="23">
        <f>+'SLC Strategic Risk Register'!H23</f>
        <v>8</v>
      </c>
      <c r="H23" s="23">
        <f>+'SLC Strategic Risk Register'!I23</f>
        <v>0</v>
      </c>
      <c r="I23" s="162"/>
      <c r="J23" s="162">
        <f>+'SLC Strategic Risk Register'!P23</f>
        <v>4</v>
      </c>
      <c r="K23" s="162">
        <f>+'SLC Strategic Risk Register'!Q23</f>
        <v>2</v>
      </c>
      <c r="L23" s="24">
        <f>+'SLC Strategic Risk Register'!R23</f>
        <v>8</v>
      </c>
      <c r="M23" s="162">
        <f>+'SLC Strategic Risk Register'!S23</f>
        <v>12</v>
      </c>
      <c r="N23" s="23">
        <f>+'SLC Strategic Risk Register'!T23</f>
        <v>-4</v>
      </c>
      <c r="O23" s="149" t="s">
        <v>29</v>
      </c>
      <c r="P23" s="149" t="s">
        <v>46</v>
      </c>
    </row>
    <row r="24" spans="1:16" x14ac:dyDescent="0.25">
      <c r="A24" s="173" t="s">
        <v>48</v>
      </c>
      <c r="B24" s="173"/>
      <c r="C24" s="173"/>
      <c r="D24" s="173"/>
      <c r="E24" s="173"/>
      <c r="F24" s="173"/>
      <c r="G24" s="173"/>
      <c r="H24" s="173"/>
      <c r="I24" s="173"/>
      <c r="J24" s="173"/>
      <c r="K24" s="173"/>
      <c r="L24" s="173"/>
      <c r="M24" s="173"/>
      <c r="N24" s="173"/>
      <c r="O24" s="173"/>
      <c r="P24" s="173"/>
    </row>
    <row r="25" spans="1:16" ht="75" x14ac:dyDescent="0.25">
      <c r="A25" s="159">
        <v>10</v>
      </c>
      <c r="B25" s="160" t="s">
        <v>49</v>
      </c>
      <c r="C25" s="161" t="s">
        <v>45</v>
      </c>
      <c r="D25" s="23">
        <f>+'SLC Strategic Risk Register'!E25</f>
        <v>4</v>
      </c>
      <c r="E25" s="23">
        <f>+'SLC Strategic Risk Register'!F25</f>
        <v>2</v>
      </c>
      <c r="F25" s="24">
        <f>+'SLC Strategic Risk Register'!G25</f>
        <v>8</v>
      </c>
      <c r="G25" s="23">
        <f>+'SLC Strategic Risk Register'!H25</f>
        <v>8</v>
      </c>
      <c r="H25" s="23">
        <f>+'SLC Strategic Risk Register'!I25</f>
        <v>0</v>
      </c>
      <c r="I25" s="162"/>
      <c r="J25" s="162">
        <f>+'SLC Strategic Risk Register'!P25</f>
        <v>4</v>
      </c>
      <c r="K25" s="162">
        <f>+'SLC Strategic Risk Register'!Q25</f>
        <v>1</v>
      </c>
      <c r="L25" s="24">
        <f>+'SLC Strategic Risk Register'!R25</f>
        <v>4</v>
      </c>
      <c r="M25" s="162">
        <f>+'SLC Strategic Risk Register'!S25</f>
        <v>3</v>
      </c>
      <c r="N25" s="23">
        <f>+'SLC Strategic Risk Register'!T25</f>
        <v>1</v>
      </c>
      <c r="O25" s="149" t="s">
        <v>50</v>
      </c>
      <c r="P25" s="149" t="s">
        <v>48</v>
      </c>
    </row>
    <row r="26" spans="1:16" x14ac:dyDescent="0.25">
      <c r="A26" s="173" t="s">
        <v>51</v>
      </c>
      <c r="B26" s="173"/>
      <c r="C26" s="173"/>
      <c r="D26" s="173"/>
      <c r="E26" s="173"/>
      <c r="F26" s="173"/>
      <c r="G26" s="173"/>
      <c r="H26" s="173"/>
      <c r="I26" s="173"/>
      <c r="J26" s="173"/>
      <c r="K26" s="173"/>
      <c r="L26" s="173"/>
      <c r="M26" s="173"/>
      <c r="N26" s="173"/>
      <c r="O26" s="173"/>
      <c r="P26" s="173"/>
    </row>
    <row r="27" spans="1:16" ht="60" x14ac:dyDescent="0.25">
      <c r="A27" s="159">
        <v>7</v>
      </c>
      <c r="B27" s="160" t="s">
        <v>52</v>
      </c>
      <c r="C27" s="161">
        <v>3</v>
      </c>
      <c r="D27" s="23">
        <f>+'SLC Strategic Risk Register'!E27</f>
        <v>3</v>
      </c>
      <c r="E27" s="23">
        <f>+'SLC Strategic Risk Register'!F27</f>
        <v>2</v>
      </c>
      <c r="F27" s="24">
        <f>+'SLC Strategic Risk Register'!G27</f>
        <v>6</v>
      </c>
      <c r="G27" s="23">
        <f>+'SLC Strategic Risk Register'!H27</f>
        <v>8</v>
      </c>
      <c r="H27" s="23">
        <f>+'SLC Strategic Risk Register'!I27</f>
        <v>-2</v>
      </c>
      <c r="I27" s="162"/>
      <c r="J27" s="162">
        <f>+'SLC Strategic Risk Register'!P27</f>
        <v>3</v>
      </c>
      <c r="K27" s="162">
        <f>+'SLC Strategic Risk Register'!Q27</f>
        <v>1</v>
      </c>
      <c r="L27" s="24">
        <f>+'SLC Strategic Risk Register'!R27</f>
        <v>3</v>
      </c>
      <c r="M27" s="162">
        <f>+'SLC Strategic Risk Register'!S27</f>
        <v>6</v>
      </c>
      <c r="N27" s="23">
        <f>+'SLC Strategic Risk Register'!T27</f>
        <v>-3</v>
      </c>
      <c r="O27" s="149" t="s">
        <v>22</v>
      </c>
      <c r="P27" s="149" t="s">
        <v>51</v>
      </c>
    </row>
    <row r="28" spans="1:16" x14ac:dyDescent="0.25">
      <c r="A28" s="173" t="s">
        <v>53</v>
      </c>
      <c r="B28" s="173"/>
      <c r="C28" s="173"/>
      <c r="D28" s="173"/>
      <c r="E28" s="173"/>
      <c r="F28" s="173"/>
      <c r="G28" s="173"/>
      <c r="H28" s="173"/>
      <c r="I28" s="173"/>
      <c r="J28" s="173"/>
      <c r="K28" s="173"/>
      <c r="L28" s="173"/>
      <c r="M28" s="173"/>
      <c r="N28" s="173"/>
      <c r="O28" s="173"/>
      <c r="P28" s="173"/>
    </row>
    <row r="29" spans="1:16" ht="45" x14ac:dyDescent="0.25">
      <c r="A29" s="159">
        <v>14</v>
      </c>
      <c r="B29" s="160" t="s">
        <v>54</v>
      </c>
      <c r="C29" s="161">
        <v>3</v>
      </c>
      <c r="D29" s="23">
        <f>+'SLC Strategic Risk Register'!E29</f>
        <v>4</v>
      </c>
      <c r="E29" s="23">
        <f>+'SLC Strategic Risk Register'!F29</f>
        <v>4</v>
      </c>
      <c r="F29" s="24">
        <f>+'SLC Strategic Risk Register'!G29</f>
        <v>16</v>
      </c>
      <c r="G29" s="23">
        <f>+'SLC Strategic Risk Register'!H29</f>
        <v>16</v>
      </c>
      <c r="H29" s="23">
        <f>+'SLC Strategic Risk Register'!I29</f>
        <v>0</v>
      </c>
      <c r="I29" s="162"/>
      <c r="J29" s="162">
        <f>+'SLC Strategic Risk Register'!P29</f>
        <v>4</v>
      </c>
      <c r="K29" s="162">
        <f>+'SLC Strategic Risk Register'!Q29</f>
        <v>3</v>
      </c>
      <c r="L29" s="24">
        <f>+'SLC Strategic Risk Register'!R29</f>
        <v>12</v>
      </c>
      <c r="M29" s="162">
        <f>+'SLC Strategic Risk Register'!S29</f>
        <v>12</v>
      </c>
      <c r="N29" s="23">
        <f>+'SLC Strategic Risk Register'!T29</f>
        <v>0</v>
      </c>
      <c r="O29" s="149" t="s">
        <v>55</v>
      </c>
      <c r="P29" s="149" t="s">
        <v>53</v>
      </c>
    </row>
    <row r="30" spans="1:16" ht="15.75" thickBot="1" x14ac:dyDescent="0.3">
      <c r="A30" s="155"/>
      <c r="B30" s="155"/>
      <c r="C30" s="155"/>
      <c r="D30" s="1"/>
      <c r="E30" s="1"/>
      <c r="F30" s="1"/>
      <c r="G30" s="1"/>
      <c r="H30" s="1"/>
      <c r="I30" s="155"/>
      <c r="J30" s="155"/>
      <c r="K30" s="155"/>
      <c r="L30" s="155"/>
      <c r="M30" s="155"/>
      <c r="N30" s="155"/>
      <c r="O30" s="155"/>
      <c r="P30" s="157"/>
    </row>
    <row r="31" spans="1:16" ht="15.75" thickBot="1" x14ac:dyDescent="0.3">
      <c r="A31" s="171" t="s">
        <v>56</v>
      </c>
      <c r="B31" s="172"/>
      <c r="C31" s="163"/>
      <c r="D31" s="155"/>
      <c r="E31" s="155"/>
      <c r="F31" s="155"/>
      <c r="G31" s="1"/>
      <c r="H31" s="155"/>
      <c r="I31" s="155"/>
      <c r="J31" s="9" t="s">
        <v>57</v>
      </c>
      <c r="K31" s="124" t="s">
        <v>58</v>
      </c>
      <c r="L31" s="125" t="s">
        <v>59</v>
      </c>
      <c r="M31" s="155"/>
      <c r="N31"/>
      <c r="O31"/>
      <c r="P31" s="157"/>
    </row>
    <row r="32" spans="1:16" x14ac:dyDescent="0.25">
      <c r="A32" s="122">
        <v>1</v>
      </c>
      <c r="B32" s="131" t="s">
        <v>60</v>
      </c>
      <c r="C32" s="29"/>
      <c r="D32" s="155"/>
      <c r="E32" s="155"/>
      <c r="F32" s="155"/>
      <c r="G32" s="1"/>
      <c r="H32" s="1"/>
      <c r="I32" s="155"/>
      <c r="J32" s="1"/>
      <c r="K32" s="126" t="s">
        <v>61</v>
      </c>
      <c r="L32" s="127" t="s">
        <v>62</v>
      </c>
      <c r="M32" s="155"/>
      <c r="N32"/>
      <c r="O32"/>
      <c r="P32" s="157"/>
    </row>
    <row r="33" spans="1:16" x14ac:dyDescent="0.25">
      <c r="A33" s="122">
        <v>2</v>
      </c>
      <c r="B33" s="131" t="s">
        <v>63</v>
      </c>
      <c r="C33" s="29"/>
      <c r="D33" s="155"/>
      <c r="E33" s="155"/>
      <c r="F33" s="155"/>
      <c r="G33" s="1"/>
      <c r="H33" s="1"/>
      <c r="I33" s="155"/>
      <c r="J33" s="1"/>
      <c r="K33" s="126" t="s">
        <v>64</v>
      </c>
      <c r="L33" s="128" t="s">
        <v>65</v>
      </c>
      <c r="M33" s="155"/>
      <c r="N33"/>
      <c r="O33"/>
      <c r="P33" s="157"/>
    </row>
    <row r="34" spans="1:16" x14ac:dyDescent="0.25">
      <c r="A34" s="122">
        <v>3</v>
      </c>
      <c r="B34" s="131" t="s">
        <v>66</v>
      </c>
      <c r="C34" s="29"/>
      <c r="D34" s="155"/>
      <c r="E34" s="155"/>
      <c r="F34" s="155"/>
      <c r="G34" s="155"/>
      <c r="H34" s="155"/>
      <c r="I34" s="155"/>
      <c r="J34" s="155"/>
      <c r="K34" s="129" t="s">
        <v>67</v>
      </c>
      <c r="L34" s="130" t="s">
        <v>68</v>
      </c>
      <c r="M34" s="155"/>
      <c r="N34" s="155"/>
      <c r="O34" s="155"/>
      <c r="P34" s="157"/>
    </row>
    <row r="35" spans="1:16" x14ac:dyDescent="0.25">
      <c r="A35" s="132">
        <v>4</v>
      </c>
      <c r="B35" s="131" t="s">
        <v>69</v>
      </c>
      <c r="C35" s="155"/>
      <c r="D35" s="155"/>
      <c r="E35" s="155"/>
      <c r="F35" s="155"/>
      <c r="G35" s="155"/>
      <c r="H35" s="155"/>
      <c r="I35" s="155"/>
      <c r="J35" s="155"/>
      <c r="K35" s="155"/>
      <c r="L35" s="155"/>
      <c r="M35" s="155"/>
      <c r="N35" s="155"/>
      <c r="O35" s="155"/>
      <c r="P35" s="157"/>
    </row>
    <row r="36" spans="1:16" x14ac:dyDescent="0.25">
      <c r="A36" s="155"/>
      <c r="B36" s="155"/>
      <c r="C36" s="155"/>
      <c r="D36" s="1"/>
      <c r="E36" s="1"/>
      <c r="F36" s="1"/>
      <c r="G36" s="1"/>
      <c r="H36" s="1"/>
      <c r="I36" s="155"/>
      <c r="J36" s="155"/>
      <c r="K36" s="155"/>
      <c r="L36" s="155"/>
      <c r="M36" s="155"/>
      <c r="N36" s="155"/>
      <c r="O36" s="155"/>
      <c r="P36" s="157"/>
    </row>
    <row r="37" spans="1:16" ht="15.75" x14ac:dyDescent="0.25">
      <c r="A37" s="155"/>
      <c r="B37" s="155"/>
      <c r="C37" s="155"/>
      <c r="D37" s="155"/>
      <c r="E37" s="155"/>
      <c r="F37" s="155"/>
      <c r="G37" s="155"/>
      <c r="H37" s="155"/>
      <c r="I37" s="155"/>
      <c r="J37" s="155"/>
      <c r="K37" s="106"/>
      <c r="L37" s="123"/>
      <c r="M37" s="155"/>
      <c r="N37" s="155"/>
      <c r="O37" s="155"/>
      <c r="P37" s="157"/>
    </row>
    <row r="38" spans="1:16" ht="15.75" x14ac:dyDescent="0.25">
      <c r="A38" s="155"/>
      <c r="B38" s="155"/>
      <c r="C38" s="155"/>
      <c r="D38" s="155"/>
      <c r="E38" s="155"/>
      <c r="F38" s="155"/>
      <c r="G38" s="155"/>
      <c r="H38" s="155"/>
      <c r="I38" s="155"/>
      <c r="J38" s="155"/>
      <c r="K38" s="106"/>
      <c r="L38" s="123"/>
      <c r="M38" s="155"/>
      <c r="N38" s="155"/>
      <c r="O38" s="155"/>
      <c r="P38" s="157"/>
    </row>
    <row r="39" spans="1:16" ht="15.75" x14ac:dyDescent="0.25">
      <c r="A39" s="155"/>
      <c r="B39" s="155"/>
      <c r="C39" s="155"/>
      <c r="D39" s="155"/>
      <c r="E39" s="155"/>
      <c r="F39" s="155"/>
      <c r="G39" s="155"/>
      <c r="H39" s="155"/>
      <c r="I39" s="155"/>
      <c r="J39" s="155"/>
      <c r="K39" s="106"/>
      <c r="L39" s="123"/>
      <c r="M39" s="155"/>
      <c r="N39" s="155"/>
      <c r="O39" s="155"/>
      <c r="P39" s="157"/>
    </row>
    <row r="40" spans="1:16" ht="15.75" x14ac:dyDescent="0.25">
      <c r="A40" s="155"/>
      <c r="B40" s="155"/>
      <c r="C40" s="155"/>
      <c r="D40" s="155"/>
      <c r="E40" s="155"/>
      <c r="F40" s="155"/>
      <c r="G40" s="155"/>
      <c r="H40" s="155"/>
      <c r="I40" s="155"/>
      <c r="J40" s="155"/>
      <c r="K40" s="106"/>
      <c r="L40" s="123"/>
      <c r="M40" s="155"/>
      <c r="N40" s="155"/>
      <c r="O40" s="155"/>
      <c r="P40" s="157"/>
    </row>
  </sheetData>
  <autoFilter ref="A5:P29" xr:uid="{5BD5F36C-CFA7-4AD9-A472-9F4D536F5633}"/>
  <sortState xmlns:xlrd2="http://schemas.microsoft.com/office/spreadsheetml/2017/richdata2" ref="A6:P29">
    <sortCondition ref="P6:P29"/>
  </sortState>
  <mergeCells count="13">
    <mergeCell ref="D1:G1"/>
    <mergeCell ref="D2:G2"/>
    <mergeCell ref="D3:G3"/>
    <mergeCell ref="A31:B31"/>
    <mergeCell ref="A6:P6"/>
    <mergeCell ref="A8:P8"/>
    <mergeCell ref="A17:P17"/>
    <mergeCell ref="A15:P15"/>
    <mergeCell ref="A13:P13"/>
    <mergeCell ref="A21:P21"/>
    <mergeCell ref="A24:P24"/>
    <mergeCell ref="A26:P26"/>
    <mergeCell ref="A28:P28"/>
  </mergeCells>
  <conditionalFormatting sqref="F1:F1048576">
    <cfRule type="cellIs" dxfId="23" priority="10" operator="between">
      <formula>20</formula>
      <formula>25</formula>
    </cfRule>
    <cfRule type="cellIs" dxfId="22" priority="11" operator="between">
      <formula>10</formula>
      <formula>19</formula>
    </cfRule>
    <cfRule type="cellIs" dxfId="21" priority="12" operator="between">
      <formula>4</formula>
      <formula>9</formula>
    </cfRule>
    <cfRule type="cellIs" dxfId="20" priority="13" operator="between">
      <formula>1</formula>
      <formula>3</formula>
    </cfRule>
  </conditionalFormatting>
  <conditionalFormatting sqref="L1:L1048576">
    <cfRule type="cellIs" dxfId="19" priority="17" operator="between">
      <formula>20</formula>
      <formula>25</formula>
    </cfRule>
    <cfRule type="cellIs" dxfId="18" priority="18" operator="between">
      <formula>10</formula>
      <formula>19</formula>
    </cfRule>
    <cfRule type="cellIs" dxfId="17" priority="19" operator="between">
      <formula>4</formula>
      <formula>9</formula>
    </cfRule>
    <cfRule type="cellIs" dxfId="16" priority="20" operator="between">
      <formula>1</formula>
      <formula>3</formula>
    </cfRule>
  </conditionalFormatting>
  <conditionalFormatting sqref="L27">
    <cfRule type="cellIs" dxfId="15" priority="25" operator="between">
      <formula>20</formula>
      <formula>25</formula>
    </cfRule>
    <cfRule type="cellIs" dxfId="14" priority="26" operator="between">
      <formula>10</formula>
      <formula>19</formula>
    </cfRule>
    <cfRule type="cellIs" dxfId="13" priority="27" operator="between">
      <formula>4</formula>
      <formula>9</formula>
    </cfRule>
    <cfRule type="cellIs" dxfId="12" priority="28" operator="between">
      <formula>1</formula>
      <formula>3</formula>
    </cfRule>
  </conditionalFormatting>
  <conditionalFormatting sqref="L29">
    <cfRule type="cellIs" dxfId="11" priority="21" operator="between">
      <formula>20</formula>
      <formula>25</formula>
    </cfRule>
    <cfRule type="cellIs" dxfId="10" priority="22" operator="between">
      <formula>10</formula>
      <formula>19</formula>
    </cfRule>
    <cfRule type="cellIs" dxfId="9" priority="23" operator="between">
      <formula>4</formula>
      <formula>9</formula>
    </cfRule>
    <cfRule type="cellIs" dxfId="8" priority="24" operator="between">
      <formula>1</formula>
      <formula>3</formula>
    </cfRule>
  </conditionalFormatting>
  <printOptions gridLines="1"/>
  <pageMargins left="0.25" right="0.25" top="0.75" bottom="0.75" header="0.3" footer="0.3"/>
  <pageSetup paperSize="9" scale="63" orientation="portrait" r:id="rId1"/>
  <extLst>
    <ext xmlns:x14="http://schemas.microsoft.com/office/spreadsheetml/2009/9/main" uri="{78C0D931-6437-407d-A8EE-F0AAD7539E65}">
      <x14:conditionalFormattings>
        <x14:conditionalFormatting xmlns:xm="http://schemas.microsoft.com/office/excel/2006/main">
          <x14:cfRule type="iconSet" priority="1" id="{361BF2C0-7495-4E30-A087-BBE9CC1E9405}">
            <x14:iconSet iconSet="3Arrows" custom="1">
              <x14:cfvo type="percent">
                <xm:f>0</xm:f>
              </x14:cfvo>
              <x14:cfvo type="num">
                <xm:f>0</xm:f>
              </x14:cfvo>
              <x14:cfvo type="num" gte="0">
                <xm:f>0</xm:f>
              </x14:cfvo>
              <x14:cfIcon iconSet="3Arrows" iconId="2"/>
              <x14:cfIcon iconSet="3Arrows" iconId="1"/>
              <x14:cfIcon iconSet="3Arrows" iconId="0"/>
            </x14:iconSet>
          </x14:cfRule>
          <xm:sqref>H7</xm:sqref>
        </x14:conditionalFormatting>
        <x14:conditionalFormatting xmlns:xm="http://schemas.microsoft.com/office/excel/2006/main">
          <x14:cfRule type="iconSet" priority="78" id="{1E273123-F448-4BBA-A551-D6DB6EE53E0A}">
            <x14:iconSet iconSet="3Arrows" custom="1">
              <x14:cfvo type="percent">
                <xm:f>0</xm:f>
              </x14:cfvo>
              <x14:cfvo type="num">
                <xm:f>0</xm:f>
              </x14:cfvo>
              <x14:cfvo type="num" gte="0">
                <xm:f>0</xm:f>
              </x14:cfvo>
              <x14:cfIcon iconSet="3Arrows" iconId="2"/>
              <x14:cfIcon iconSet="3Arrows" iconId="1"/>
              <x14:cfIcon iconSet="3Arrows" iconId="0"/>
            </x14:iconSet>
          </x14:cfRule>
          <xm:sqref>H29 H9:H12 H27 H22 H18 H14 H20 H16</xm:sqref>
        </x14:conditionalFormatting>
        <x14:conditionalFormatting xmlns:xm="http://schemas.microsoft.com/office/excel/2006/main">
          <x14:cfRule type="iconSet" priority="101" id="{4709F030-1152-4851-881C-954D56F1E8D1}">
            <x14:iconSet iconSet="3Arrows" custom="1">
              <x14:cfvo type="percent">
                <xm:f>0</xm:f>
              </x14:cfvo>
              <x14:cfvo type="num">
                <xm:f>0</xm:f>
              </x14:cfvo>
              <x14:cfvo type="num" gte="0">
                <xm:f>0</xm:f>
              </x14:cfvo>
              <x14:cfIcon iconSet="3Arrows" iconId="2"/>
              <x14:cfIcon iconSet="3Arrows" iconId="1"/>
              <x14:cfIcon iconSet="3Arrows" iconId="0"/>
            </x14:iconSet>
          </x14:cfRule>
          <xm:sqref>N29 N9:N12 N27 N22 N18 N14 N20 N16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738B2-0C05-48E1-AA39-D3911E65FA40}">
  <sheetPr>
    <pageSetUpPr fitToPage="1"/>
  </sheetPr>
  <dimension ref="A1:X9175"/>
  <sheetViews>
    <sheetView zoomScale="70" zoomScaleNormal="70" workbookViewId="0">
      <pane xSplit="4" ySplit="5" topLeftCell="E10" activePane="bottomRight" state="frozen"/>
      <selection pane="topRight"/>
      <selection pane="bottomLeft" activeCell="E1" sqref="E1"/>
      <selection pane="bottomRight" activeCell="N3" sqref="N3"/>
    </sheetView>
  </sheetViews>
  <sheetFormatPr defaultRowHeight="14.25" x14ac:dyDescent="0.2"/>
  <cols>
    <col min="2" max="2" width="11.125" customWidth="1"/>
    <col min="3" max="3" width="10.25" customWidth="1"/>
    <col min="4" max="4" width="21.125" customWidth="1"/>
    <col min="5" max="5" width="11.875" customWidth="1"/>
    <col min="6" max="6" width="11.25" customWidth="1"/>
    <col min="7" max="7" width="7.25" customWidth="1"/>
    <col min="8" max="8" width="10.75" customWidth="1"/>
    <col min="9" max="9" width="11.625" customWidth="1"/>
    <col min="10" max="10" width="7.25" hidden="1" customWidth="1"/>
    <col min="11" max="11" width="6.5" hidden="1" customWidth="1"/>
    <col min="12" max="13" width="7.875" hidden="1" customWidth="1"/>
    <col min="14" max="14" width="21.75" customWidth="1"/>
    <col min="15" max="15" width="98.375" style="14" customWidth="1"/>
    <col min="16" max="18" width="12.375" customWidth="1"/>
    <col min="19" max="19" width="9.625" customWidth="1"/>
    <col min="20" max="20" width="11" customWidth="1"/>
    <col min="21" max="21" width="123.625" customWidth="1"/>
    <col min="22" max="22" width="98.375" customWidth="1"/>
    <col min="23" max="23" width="15.375" style="136" customWidth="1"/>
    <col min="24" max="24" width="18" hidden="1" customWidth="1"/>
  </cols>
  <sheetData>
    <row r="1" spans="1:24" ht="15" customHeight="1" x14ac:dyDescent="0.25">
      <c r="A1" s="176" t="s">
        <v>70</v>
      </c>
      <c r="B1" s="177"/>
      <c r="C1" s="177"/>
      <c r="D1" s="177"/>
      <c r="F1" s="181" t="s">
        <v>0</v>
      </c>
      <c r="G1" s="181"/>
      <c r="H1" s="181"/>
      <c r="I1" s="181"/>
      <c r="J1" s="17"/>
      <c r="K1" s="17"/>
      <c r="L1" s="17"/>
      <c r="M1" s="17"/>
      <c r="N1" s="164">
        <v>45600</v>
      </c>
      <c r="O1" s="35"/>
      <c r="P1" s="178"/>
      <c r="Q1" s="179"/>
      <c r="R1" s="180"/>
      <c r="S1" s="10"/>
      <c r="T1" s="10"/>
      <c r="U1" s="10"/>
      <c r="V1" s="175" t="s">
        <v>71</v>
      </c>
      <c r="W1" s="175"/>
    </row>
    <row r="2" spans="1:24" ht="15" customHeight="1" x14ac:dyDescent="0.25">
      <c r="A2" s="176"/>
      <c r="B2" s="177"/>
      <c r="C2" s="177"/>
      <c r="D2" s="177"/>
      <c r="F2" s="181" t="s">
        <v>2</v>
      </c>
      <c r="G2" s="181"/>
      <c r="H2" s="181"/>
      <c r="I2" s="181"/>
      <c r="J2" s="17"/>
      <c r="K2" s="17"/>
      <c r="L2" s="17"/>
      <c r="M2" s="17"/>
      <c r="N2" s="164">
        <v>45608</v>
      </c>
      <c r="O2" s="10"/>
      <c r="P2" s="15"/>
      <c r="Q2" s="16"/>
      <c r="R2" s="10"/>
      <c r="S2" s="10"/>
      <c r="T2" s="10"/>
      <c r="U2" s="10"/>
      <c r="V2" s="18"/>
      <c r="W2" s="134" t="s">
        <v>3</v>
      </c>
    </row>
    <row r="3" spans="1:24" ht="15" customHeight="1" x14ac:dyDescent="0.25">
      <c r="A3" s="177"/>
      <c r="B3" s="177"/>
      <c r="C3" s="177"/>
      <c r="D3" s="177"/>
      <c r="F3" s="181" t="s">
        <v>72</v>
      </c>
      <c r="G3" s="181"/>
      <c r="H3" s="181"/>
      <c r="I3" s="181"/>
      <c r="J3" s="17"/>
      <c r="K3" s="17"/>
      <c r="L3" s="17"/>
      <c r="M3" s="17"/>
      <c r="N3" s="164">
        <v>45679</v>
      </c>
      <c r="O3" s="10"/>
      <c r="P3" s="178"/>
      <c r="Q3" s="180"/>
      <c r="R3" s="180"/>
      <c r="S3" s="10"/>
      <c r="T3" s="10"/>
      <c r="U3" s="10"/>
      <c r="W3" s="135"/>
    </row>
    <row r="4" spans="1:24" ht="15" x14ac:dyDescent="0.2">
      <c r="A4" s="10"/>
      <c r="B4" s="10"/>
      <c r="C4" s="10"/>
      <c r="D4" s="10"/>
      <c r="E4" s="1"/>
      <c r="F4" s="1"/>
      <c r="G4" s="1"/>
      <c r="H4" s="1"/>
      <c r="I4" s="1"/>
      <c r="J4" s="10"/>
      <c r="K4" s="10"/>
      <c r="L4" s="10"/>
      <c r="M4" s="10"/>
      <c r="N4" s="10"/>
      <c r="O4" s="10"/>
      <c r="P4" s="1"/>
      <c r="Q4" s="1"/>
      <c r="R4" s="1"/>
      <c r="S4" s="1"/>
      <c r="T4" s="1"/>
      <c r="U4" s="1"/>
      <c r="V4" s="10"/>
    </row>
    <row r="5" spans="1:24" ht="90" x14ac:dyDescent="0.2">
      <c r="A5" s="2" t="s">
        <v>73</v>
      </c>
      <c r="B5" s="2" t="s">
        <v>74</v>
      </c>
      <c r="C5" s="2" t="s">
        <v>75</v>
      </c>
      <c r="D5" s="2" t="s">
        <v>6</v>
      </c>
      <c r="E5" s="2" t="s">
        <v>76</v>
      </c>
      <c r="F5" s="2" t="s">
        <v>77</v>
      </c>
      <c r="G5" s="2" t="s">
        <v>10</v>
      </c>
      <c r="H5" s="2" t="s">
        <v>11</v>
      </c>
      <c r="I5" s="2" t="s">
        <v>12</v>
      </c>
      <c r="J5" s="3" t="s">
        <v>78</v>
      </c>
      <c r="K5" s="3" t="s">
        <v>79</v>
      </c>
      <c r="L5" s="3" t="s">
        <v>80</v>
      </c>
      <c r="M5" s="3" t="s">
        <v>81</v>
      </c>
      <c r="N5" s="2" t="s">
        <v>82</v>
      </c>
      <c r="O5" s="19" t="s">
        <v>83</v>
      </c>
      <c r="P5" s="2" t="s">
        <v>84</v>
      </c>
      <c r="Q5" s="2" t="s">
        <v>85</v>
      </c>
      <c r="R5" s="2" t="s">
        <v>15</v>
      </c>
      <c r="S5" s="2" t="s">
        <v>16</v>
      </c>
      <c r="T5" s="2" t="s">
        <v>12</v>
      </c>
      <c r="U5" s="2" t="s">
        <v>86</v>
      </c>
      <c r="V5" s="2" t="s">
        <v>87</v>
      </c>
      <c r="W5" s="20" t="s">
        <v>88</v>
      </c>
      <c r="X5" s="139" t="s">
        <v>18</v>
      </c>
    </row>
    <row r="6" spans="1:24" ht="15" x14ac:dyDescent="0.2">
      <c r="A6" s="174" t="s">
        <v>19</v>
      </c>
      <c r="B6" s="174"/>
      <c r="C6" s="174"/>
      <c r="D6" s="174"/>
      <c r="E6" s="174"/>
      <c r="F6" s="174"/>
      <c r="G6" s="174"/>
      <c r="H6" s="174"/>
      <c r="I6" s="174"/>
      <c r="J6" s="174"/>
      <c r="K6" s="174"/>
      <c r="L6" s="174"/>
      <c r="M6" s="174"/>
      <c r="N6" s="174"/>
      <c r="O6" s="174"/>
      <c r="P6" s="174"/>
      <c r="Q6" s="174"/>
      <c r="R6" s="174"/>
      <c r="S6" s="174"/>
      <c r="T6" s="174"/>
      <c r="U6" s="174"/>
      <c r="V6" s="174"/>
      <c r="W6" s="174"/>
      <c r="X6" s="174"/>
    </row>
    <row r="7" spans="1:24" ht="165" x14ac:dyDescent="0.25">
      <c r="A7" s="4">
        <v>8</v>
      </c>
      <c r="B7" s="5">
        <v>44312</v>
      </c>
      <c r="C7" s="21" t="s">
        <v>89</v>
      </c>
      <c r="D7" s="160" t="s">
        <v>20</v>
      </c>
      <c r="E7" s="6">
        <v>3</v>
      </c>
      <c r="F7" s="6">
        <v>2</v>
      </c>
      <c r="G7" s="4">
        <f>SUM(E7*F7)</f>
        <v>6</v>
      </c>
      <c r="H7" s="6">
        <v>6</v>
      </c>
      <c r="I7" s="6">
        <f>G7-H7</f>
        <v>0</v>
      </c>
      <c r="J7" s="6">
        <f>IF(C7="open",G7,0)</f>
        <v>0</v>
      </c>
      <c r="K7" s="6">
        <f>IF(J7&gt;0,1,0)</f>
        <v>0</v>
      </c>
      <c r="L7" s="6">
        <f>IF(C7="being mitigated",G7,0)</f>
        <v>0</v>
      </c>
      <c r="M7" s="6">
        <f>IF(L7&gt;0,1,0)</f>
        <v>0</v>
      </c>
      <c r="N7" s="8" t="s">
        <v>90</v>
      </c>
      <c r="O7" s="8" t="s">
        <v>91</v>
      </c>
      <c r="P7" s="142">
        <f>E7</f>
        <v>3</v>
      </c>
      <c r="Q7" s="6">
        <v>1</v>
      </c>
      <c r="R7" s="11">
        <f>SUM(P7*Q7)</f>
        <v>3</v>
      </c>
      <c r="S7" s="6">
        <v>3</v>
      </c>
      <c r="T7" s="6">
        <f>R7-S7</f>
        <v>0</v>
      </c>
      <c r="U7" s="7" t="s">
        <v>92</v>
      </c>
      <c r="V7" s="8" t="s">
        <v>93</v>
      </c>
      <c r="W7" s="133" t="s">
        <v>22</v>
      </c>
      <c r="X7" s="149" t="s">
        <v>19</v>
      </c>
    </row>
    <row r="8" spans="1:24" ht="15" x14ac:dyDescent="0.2">
      <c r="A8" s="174" t="s">
        <v>23</v>
      </c>
      <c r="B8" s="174"/>
      <c r="C8" s="174"/>
      <c r="D8" s="174"/>
      <c r="E8" s="174"/>
      <c r="F8" s="174"/>
      <c r="G8" s="174"/>
      <c r="H8" s="174"/>
      <c r="I8" s="174"/>
      <c r="J8" s="174"/>
      <c r="K8" s="174"/>
      <c r="L8" s="174"/>
      <c r="M8" s="174"/>
      <c r="N8" s="174"/>
      <c r="O8" s="174"/>
      <c r="P8" s="174"/>
      <c r="Q8" s="174"/>
      <c r="R8" s="174"/>
      <c r="S8" s="174"/>
      <c r="T8" s="174"/>
      <c r="U8" s="174"/>
      <c r="V8" s="174"/>
      <c r="W8" s="174"/>
      <c r="X8" s="174"/>
    </row>
    <row r="9" spans="1:24" ht="285" x14ac:dyDescent="0.25">
      <c r="A9" s="4">
        <v>1</v>
      </c>
      <c r="B9" s="22">
        <v>44312</v>
      </c>
      <c r="C9" s="21" t="s">
        <v>94</v>
      </c>
      <c r="D9" s="160" t="s">
        <v>24</v>
      </c>
      <c r="E9" s="6">
        <v>5</v>
      </c>
      <c r="F9" s="6">
        <v>4</v>
      </c>
      <c r="G9" s="4">
        <f>SUM(E9*F9)</f>
        <v>20</v>
      </c>
      <c r="H9" s="6">
        <v>16</v>
      </c>
      <c r="I9" s="6">
        <f>G9-H9</f>
        <v>4</v>
      </c>
      <c r="J9" s="6">
        <f>IF(C9="open",G9,0)</f>
        <v>0</v>
      </c>
      <c r="K9" s="6">
        <f>IF(J9&gt;0,1,0)</f>
        <v>0</v>
      </c>
      <c r="L9" s="6">
        <f>IF(C9="being mitigated",G9,0)</f>
        <v>0</v>
      </c>
      <c r="M9" s="6">
        <f>IF(L9&gt;0,1,0)</f>
        <v>0</v>
      </c>
      <c r="N9" s="7" t="s">
        <v>95</v>
      </c>
      <c r="O9" s="8" t="s">
        <v>96</v>
      </c>
      <c r="P9" s="142">
        <f>E9</f>
        <v>5</v>
      </c>
      <c r="Q9" s="6">
        <v>3</v>
      </c>
      <c r="R9" s="11">
        <f>SUM(P9*Q9)</f>
        <v>15</v>
      </c>
      <c r="S9" s="6">
        <v>16</v>
      </c>
      <c r="T9" s="6">
        <f>R9-S9</f>
        <v>-1</v>
      </c>
      <c r="U9" s="7" t="s">
        <v>97</v>
      </c>
      <c r="V9" s="32" t="s">
        <v>98</v>
      </c>
      <c r="W9" s="133" t="s">
        <v>99</v>
      </c>
      <c r="X9" s="149" t="s">
        <v>23</v>
      </c>
    </row>
    <row r="10" spans="1:24" ht="406.5" customHeight="1" x14ac:dyDescent="0.25">
      <c r="A10" s="4">
        <v>2</v>
      </c>
      <c r="B10" s="5">
        <v>44312</v>
      </c>
      <c r="C10" s="21" t="s">
        <v>100</v>
      </c>
      <c r="D10" s="160" t="s">
        <v>26</v>
      </c>
      <c r="E10" s="6">
        <v>5</v>
      </c>
      <c r="F10" s="6">
        <v>3</v>
      </c>
      <c r="G10" s="13">
        <f>SUM(E10*F10)</f>
        <v>15</v>
      </c>
      <c r="H10" s="6">
        <v>8</v>
      </c>
      <c r="I10" s="6">
        <f>G10-H10</f>
        <v>7</v>
      </c>
      <c r="J10" s="6">
        <f>IF(C10="open",G10,0)</f>
        <v>0</v>
      </c>
      <c r="K10" s="6">
        <f>IF(J10&gt;0,1,0)</f>
        <v>0</v>
      </c>
      <c r="L10" s="6">
        <f>IF(C10="being mitigated",G10,0)</f>
        <v>0</v>
      </c>
      <c r="M10" s="6">
        <f>IF(L10&gt;0,1,0)</f>
        <v>0</v>
      </c>
      <c r="N10" s="7" t="s">
        <v>101</v>
      </c>
      <c r="O10" s="8" t="s">
        <v>102</v>
      </c>
      <c r="P10" s="142">
        <f>E10</f>
        <v>5</v>
      </c>
      <c r="Q10" s="6">
        <v>2</v>
      </c>
      <c r="R10" s="11">
        <f>SUM(P10*Q10)</f>
        <v>10</v>
      </c>
      <c r="S10" s="6">
        <v>12</v>
      </c>
      <c r="T10" s="6">
        <f>R10-S10</f>
        <v>-2</v>
      </c>
      <c r="U10" s="30" t="s">
        <v>103</v>
      </c>
      <c r="V10" s="32" t="s">
        <v>104</v>
      </c>
      <c r="W10" s="165" t="s">
        <v>105</v>
      </c>
      <c r="X10" s="149" t="s">
        <v>23</v>
      </c>
    </row>
    <row r="11" spans="1:24" ht="244.5" customHeight="1" x14ac:dyDescent="0.25">
      <c r="A11" s="4">
        <v>3</v>
      </c>
      <c r="B11" s="5">
        <v>44312</v>
      </c>
      <c r="C11" s="21" t="s">
        <v>106</v>
      </c>
      <c r="D11" s="160" t="s">
        <v>27</v>
      </c>
      <c r="E11" s="6">
        <v>5</v>
      </c>
      <c r="F11" s="6">
        <v>3</v>
      </c>
      <c r="G11" s="4">
        <f>SUM(E11*F11)</f>
        <v>15</v>
      </c>
      <c r="H11" s="6">
        <v>12</v>
      </c>
      <c r="I11" s="6">
        <f>G11-H11</f>
        <v>3</v>
      </c>
      <c r="J11" s="6">
        <f>IF(C11="open",G11,0)</f>
        <v>0</v>
      </c>
      <c r="K11" s="6">
        <f>IF(J11&gt;0,1,0)</f>
        <v>0</v>
      </c>
      <c r="L11" s="6">
        <f>IF(C11="being mitigated",G11,0)</f>
        <v>0</v>
      </c>
      <c r="M11" s="6">
        <f>IF(L11&gt;0,1,0)</f>
        <v>0</v>
      </c>
      <c r="N11" s="7" t="s">
        <v>107</v>
      </c>
      <c r="O11" s="8" t="s">
        <v>108</v>
      </c>
      <c r="P11" s="142">
        <f>E11</f>
        <v>5</v>
      </c>
      <c r="Q11" s="6">
        <v>1</v>
      </c>
      <c r="R11" s="11">
        <f>SUM(P11*Q11)</f>
        <v>5</v>
      </c>
      <c r="S11" s="6">
        <v>6</v>
      </c>
      <c r="T11" s="6">
        <f>R11-S11</f>
        <v>-1</v>
      </c>
      <c r="U11" s="7" t="s">
        <v>109</v>
      </c>
      <c r="V11" s="32" t="s">
        <v>110</v>
      </c>
      <c r="W11" s="165" t="s">
        <v>29</v>
      </c>
      <c r="X11" s="149" t="s">
        <v>23</v>
      </c>
    </row>
    <row r="12" spans="1:24" ht="282.60000000000002" customHeight="1" x14ac:dyDescent="0.25">
      <c r="A12" s="4">
        <v>5</v>
      </c>
      <c r="B12" s="5">
        <v>44312</v>
      </c>
      <c r="C12" s="21" t="s">
        <v>111</v>
      </c>
      <c r="D12" s="160" t="s">
        <v>30</v>
      </c>
      <c r="E12" s="6">
        <v>4</v>
      </c>
      <c r="F12" s="6">
        <v>3</v>
      </c>
      <c r="G12" s="4">
        <f>SUM(E12*F12)</f>
        <v>12</v>
      </c>
      <c r="H12" s="6">
        <v>8</v>
      </c>
      <c r="I12" s="6">
        <f>G12-H12</f>
        <v>4</v>
      </c>
      <c r="J12" s="6">
        <f>IF(C12="open",G12,0)</f>
        <v>0</v>
      </c>
      <c r="K12" s="6">
        <f>IF(J12&gt;0,1,0)</f>
        <v>0</v>
      </c>
      <c r="L12" s="6">
        <f>IF(C12="being mitigated",G12,0)</f>
        <v>0</v>
      </c>
      <c r="M12" s="6">
        <f>IF(L12&gt;0,1,0)</f>
        <v>0</v>
      </c>
      <c r="N12" s="8" t="s">
        <v>112</v>
      </c>
      <c r="O12" s="8" t="s">
        <v>113</v>
      </c>
      <c r="P12" s="142">
        <f>E12</f>
        <v>4</v>
      </c>
      <c r="Q12" s="6">
        <v>2</v>
      </c>
      <c r="R12" s="11">
        <f>SUM(P12*Q12)</f>
        <v>8</v>
      </c>
      <c r="S12" s="6">
        <v>12</v>
      </c>
      <c r="T12" s="6">
        <f>R12-S12</f>
        <v>-4</v>
      </c>
      <c r="U12" s="33" t="s">
        <v>114</v>
      </c>
      <c r="V12" s="32" t="s">
        <v>115</v>
      </c>
      <c r="W12" s="165" t="s">
        <v>116</v>
      </c>
      <c r="X12" s="149" t="s">
        <v>23</v>
      </c>
    </row>
    <row r="13" spans="1:24" ht="15" x14ac:dyDescent="0.2">
      <c r="A13" s="174" t="s">
        <v>32</v>
      </c>
      <c r="B13" s="174"/>
      <c r="C13" s="174"/>
      <c r="D13" s="174"/>
      <c r="E13" s="174"/>
      <c r="F13" s="174"/>
      <c r="G13" s="174"/>
      <c r="H13" s="174"/>
      <c r="I13" s="174"/>
      <c r="J13" s="174"/>
      <c r="K13" s="174"/>
      <c r="L13" s="174"/>
      <c r="M13" s="174"/>
      <c r="N13" s="174"/>
      <c r="O13" s="174"/>
      <c r="P13" s="174"/>
      <c r="Q13" s="174"/>
      <c r="R13" s="174"/>
      <c r="S13" s="174"/>
      <c r="T13" s="174"/>
      <c r="U13" s="174"/>
      <c r="V13" s="174"/>
      <c r="W13" s="174"/>
      <c r="X13" s="174"/>
    </row>
    <row r="14" spans="1:24" ht="409.5" x14ac:dyDescent="0.25">
      <c r="A14" s="4">
        <v>13</v>
      </c>
      <c r="B14" s="5">
        <v>44312</v>
      </c>
      <c r="C14" s="21" t="s">
        <v>117</v>
      </c>
      <c r="D14" s="160" t="s">
        <v>33</v>
      </c>
      <c r="E14" s="6">
        <v>4</v>
      </c>
      <c r="F14" s="6">
        <v>2</v>
      </c>
      <c r="G14" s="12">
        <f>SUM(E14*F14)</f>
        <v>8</v>
      </c>
      <c r="H14" s="6">
        <v>8</v>
      </c>
      <c r="I14" s="6">
        <f>G14-H14</f>
        <v>0</v>
      </c>
      <c r="J14" s="6">
        <f>IF(C14="open",G14,0)</f>
        <v>0</v>
      </c>
      <c r="K14" s="6">
        <f>IF(J14&gt;0,1,0)</f>
        <v>0</v>
      </c>
      <c r="L14" s="6">
        <f>IF(C14="being mitigated",G14,0)</f>
        <v>0</v>
      </c>
      <c r="M14" s="6">
        <f>IF(L14&gt;0,1,0)</f>
        <v>0</v>
      </c>
      <c r="N14" s="8" t="s">
        <v>118</v>
      </c>
      <c r="O14" s="32" t="s">
        <v>119</v>
      </c>
      <c r="P14" s="142">
        <f>E14</f>
        <v>4</v>
      </c>
      <c r="Q14" s="6">
        <v>1</v>
      </c>
      <c r="R14" s="11">
        <f>SUM(P14*Q14)</f>
        <v>4</v>
      </c>
      <c r="S14" s="6">
        <v>6</v>
      </c>
      <c r="T14" s="6">
        <f>R14-S14</f>
        <v>-2</v>
      </c>
      <c r="U14" s="33" t="s">
        <v>120</v>
      </c>
      <c r="V14" s="32" t="s">
        <v>121</v>
      </c>
      <c r="W14" s="133" t="s">
        <v>55</v>
      </c>
      <c r="X14" s="149" t="s">
        <v>32</v>
      </c>
    </row>
    <row r="15" spans="1:24" ht="15" x14ac:dyDescent="0.2">
      <c r="A15" s="174" t="s">
        <v>122</v>
      </c>
      <c r="B15" s="174"/>
      <c r="C15" s="174"/>
      <c r="D15" s="174"/>
      <c r="E15" s="174"/>
      <c r="F15" s="174"/>
      <c r="G15" s="174"/>
      <c r="H15" s="174"/>
      <c r="I15" s="174"/>
      <c r="J15" s="174"/>
      <c r="K15" s="174"/>
      <c r="L15" s="174"/>
      <c r="M15" s="174"/>
      <c r="N15" s="174"/>
      <c r="O15" s="174"/>
      <c r="P15" s="174"/>
      <c r="Q15" s="174"/>
      <c r="R15" s="174"/>
      <c r="S15" s="174"/>
      <c r="T15" s="174"/>
      <c r="U15" s="174"/>
      <c r="V15" s="174"/>
      <c r="W15" s="174"/>
      <c r="X15" s="174"/>
    </row>
    <row r="16" spans="1:24" ht="408.75" customHeight="1" x14ac:dyDescent="0.25">
      <c r="A16" s="4">
        <v>6</v>
      </c>
      <c r="B16" s="5">
        <v>44312</v>
      </c>
      <c r="C16" s="21" t="s">
        <v>123</v>
      </c>
      <c r="D16" s="160" t="s">
        <v>36</v>
      </c>
      <c r="E16" s="6">
        <v>4</v>
      </c>
      <c r="F16" s="6">
        <v>3</v>
      </c>
      <c r="G16" s="4">
        <f>SUM(E16*F16)</f>
        <v>12</v>
      </c>
      <c r="H16" s="6">
        <v>9</v>
      </c>
      <c r="I16" s="6">
        <f>G16-H16</f>
        <v>3</v>
      </c>
      <c r="J16" s="6">
        <f>IF(C16="open",G16,0)</f>
        <v>0</v>
      </c>
      <c r="K16" s="6">
        <f>IF(J16&gt;0,1,0)</f>
        <v>0</v>
      </c>
      <c r="L16" s="6">
        <f>IF(C16="being mitigated",G16,0)</f>
        <v>0</v>
      </c>
      <c r="M16" s="6">
        <f>IF(L16&gt;0,1,0)</f>
        <v>0</v>
      </c>
      <c r="N16" s="160" t="s">
        <v>124</v>
      </c>
      <c r="O16" s="8" t="s">
        <v>125</v>
      </c>
      <c r="P16" s="142">
        <f>E16</f>
        <v>4</v>
      </c>
      <c r="Q16" s="6">
        <v>2</v>
      </c>
      <c r="R16" s="11">
        <f>SUM(P16*Q16)</f>
        <v>8</v>
      </c>
      <c r="S16" s="6">
        <v>6</v>
      </c>
      <c r="T16" s="6">
        <f>R16-S16</f>
        <v>2</v>
      </c>
      <c r="U16" s="33" t="s">
        <v>126</v>
      </c>
      <c r="V16" s="32" t="s">
        <v>127</v>
      </c>
      <c r="W16" s="133" t="s">
        <v>128</v>
      </c>
      <c r="X16" s="149" t="s">
        <v>122</v>
      </c>
    </row>
    <row r="17" spans="1:24" ht="15" x14ac:dyDescent="0.2">
      <c r="A17" s="174" t="s">
        <v>256</v>
      </c>
      <c r="B17" s="174"/>
      <c r="C17" s="174"/>
      <c r="D17" s="174"/>
      <c r="E17" s="174"/>
      <c r="F17" s="174"/>
      <c r="G17" s="174"/>
      <c r="H17" s="174"/>
      <c r="I17" s="174"/>
      <c r="J17" s="174"/>
      <c r="K17" s="174"/>
      <c r="L17" s="174"/>
      <c r="M17" s="174"/>
      <c r="N17" s="174"/>
      <c r="O17" s="174"/>
      <c r="P17" s="174"/>
      <c r="Q17" s="174"/>
      <c r="R17" s="174"/>
      <c r="S17" s="174"/>
      <c r="T17" s="174"/>
      <c r="U17" s="174"/>
      <c r="V17" s="174"/>
      <c r="W17" s="174"/>
      <c r="X17" s="174"/>
    </row>
    <row r="18" spans="1:24" ht="375" x14ac:dyDescent="0.25">
      <c r="A18" s="4">
        <v>4</v>
      </c>
      <c r="B18" s="5">
        <v>44312</v>
      </c>
      <c r="C18" s="21" t="s">
        <v>129</v>
      </c>
      <c r="D18" s="160" t="s">
        <v>39</v>
      </c>
      <c r="E18" s="6">
        <v>2</v>
      </c>
      <c r="F18" s="6">
        <v>3</v>
      </c>
      <c r="G18" s="4">
        <f>SUM(E18*F18)</f>
        <v>6</v>
      </c>
      <c r="H18" s="6">
        <v>6</v>
      </c>
      <c r="I18" s="6">
        <f>G18-H18</f>
        <v>0</v>
      </c>
      <c r="J18" s="6">
        <f>IF(C18="open",G18,0)</f>
        <v>0</v>
      </c>
      <c r="K18" s="6">
        <f>IF(J18&gt;0,1,0)</f>
        <v>0</v>
      </c>
      <c r="L18" s="6">
        <f>IF(C18="being mitigated",G18,0)</f>
        <v>0</v>
      </c>
      <c r="M18" s="6">
        <f>IF(L18&gt;0,1,0)</f>
        <v>0</v>
      </c>
      <c r="N18" s="8" t="s">
        <v>130</v>
      </c>
      <c r="O18" s="8" t="s">
        <v>131</v>
      </c>
      <c r="P18" s="142">
        <f>E18</f>
        <v>2</v>
      </c>
      <c r="Q18" s="6">
        <v>2</v>
      </c>
      <c r="R18" s="11">
        <f>SUM(P18*Q18)</f>
        <v>4</v>
      </c>
      <c r="S18" s="6">
        <v>4</v>
      </c>
      <c r="T18" s="6">
        <f>R18-S18</f>
        <v>0</v>
      </c>
      <c r="U18" s="7" t="s">
        <v>132</v>
      </c>
      <c r="V18" s="8" t="s">
        <v>133</v>
      </c>
      <c r="W18" s="133" t="s">
        <v>22</v>
      </c>
      <c r="X18" s="149" t="s">
        <v>38</v>
      </c>
    </row>
    <row r="19" spans="1:24" ht="409.5" x14ac:dyDescent="0.25">
      <c r="A19" s="4">
        <v>11</v>
      </c>
      <c r="B19" s="5">
        <v>44596</v>
      </c>
      <c r="C19" s="21" t="s">
        <v>134</v>
      </c>
      <c r="D19" s="160" t="s">
        <v>40</v>
      </c>
      <c r="E19" s="6">
        <v>3</v>
      </c>
      <c r="F19" s="6">
        <v>3</v>
      </c>
      <c r="G19" s="4">
        <f>SUM(E19*F19)</f>
        <v>9</v>
      </c>
      <c r="H19" s="6">
        <v>9</v>
      </c>
      <c r="I19" s="6">
        <f>G19-H19</f>
        <v>0</v>
      </c>
      <c r="J19" s="6"/>
      <c r="K19" s="6"/>
      <c r="L19" s="6"/>
      <c r="M19" s="6"/>
      <c r="N19" s="7" t="s">
        <v>135</v>
      </c>
      <c r="O19" s="8" t="s">
        <v>136</v>
      </c>
      <c r="P19" s="142">
        <f>E19</f>
        <v>3</v>
      </c>
      <c r="Q19" s="6">
        <v>1</v>
      </c>
      <c r="R19" s="11">
        <f>SUM(P19*Q19)</f>
        <v>3</v>
      </c>
      <c r="S19" s="6">
        <v>3</v>
      </c>
      <c r="T19" s="6">
        <f>R19-S19</f>
        <v>0</v>
      </c>
      <c r="U19" s="33" t="s">
        <v>137</v>
      </c>
      <c r="V19" s="8"/>
      <c r="W19" s="133" t="s">
        <v>138</v>
      </c>
      <c r="X19" s="149" t="s">
        <v>38</v>
      </c>
    </row>
    <row r="20" spans="1:24" ht="180" x14ac:dyDescent="0.25">
      <c r="A20" s="4">
        <v>15</v>
      </c>
      <c r="B20" s="5">
        <v>45225</v>
      </c>
      <c r="C20" s="21" t="s">
        <v>139</v>
      </c>
      <c r="D20" s="160" t="s">
        <v>42</v>
      </c>
      <c r="E20" s="6">
        <v>3</v>
      </c>
      <c r="F20" s="6">
        <v>3</v>
      </c>
      <c r="G20" s="12">
        <f>SUM(E20*F20)</f>
        <v>9</v>
      </c>
      <c r="H20" s="6">
        <v>9</v>
      </c>
      <c r="I20" s="6">
        <f>G20-H20</f>
        <v>0</v>
      </c>
      <c r="J20" s="6">
        <f>IF(C20="open",G20,0)</f>
        <v>0</v>
      </c>
      <c r="K20" s="6">
        <f>IF(J20&gt;0,1,0)</f>
        <v>0</v>
      </c>
      <c r="L20" s="6">
        <f>IF(C20="being mitigated",G20,0)</f>
        <v>0</v>
      </c>
      <c r="M20" s="6">
        <f>IF(L20&gt;0,1,0)</f>
        <v>0</v>
      </c>
      <c r="N20" s="25"/>
      <c r="O20" s="25" t="s">
        <v>251</v>
      </c>
      <c r="P20" s="142">
        <f>E20</f>
        <v>3</v>
      </c>
      <c r="Q20" s="6">
        <v>2</v>
      </c>
      <c r="R20" s="11">
        <f>SUM(P20*Q20)</f>
        <v>6</v>
      </c>
      <c r="S20" s="6">
        <v>9</v>
      </c>
      <c r="T20" s="6">
        <f>R20-S20</f>
        <v>-3</v>
      </c>
      <c r="U20" s="140" t="s">
        <v>140</v>
      </c>
      <c r="V20" s="32" t="s">
        <v>255</v>
      </c>
      <c r="W20" s="165" t="s">
        <v>25</v>
      </c>
      <c r="X20" s="149" t="s">
        <v>38</v>
      </c>
    </row>
    <row r="21" spans="1:24" ht="14.45" customHeight="1" x14ac:dyDescent="0.2">
      <c r="A21" s="154" t="s">
        <v>43</v>
      </c>
      <c r="B21" s="154"/>
      <c r="C21" s="154"/>
      <c r="D21" s="154"/>
      <c r="E21" s="154"/>
      <c r="F21" s="154"/>
      <c r="G21" s="154"/>
      <c r="H21" s="154"/>
      <c r="I21" s="154"/>
      <c r="J21" s="154"/>
      <c r="K21" s="154"/>
      <c r="L21" s="154"/>
      <c r="M21" s="154"/>
      <c r="N21" s="154"/>
      <c r="O21" s="154"/>
      <c r="P21" s="154"/>
      <c r="Q21" s="154"/>
      <c r="R21" s="154"/>
      <c r="S21" s="154"/>
      <c r="T21" s="154"/>
      <c r="U21" s="154"/>
      <c r="V21" s="154"/>
      <c r="W21" s="154"/>
      <c r="X21" s="154"/>
    </row>
    <row r="22" spans="1:24" ht="300" x14ac:dyDescent="0.25">
      <c r="A22" s="4">
        <v>9</v>
      </c>
      <c r="B22" s="5">
        <v>44312</v>
      </c>
      <c r="C22" s="21" t="s">
        <v>141</v>
      </c>
      <c r="D22" s="160" t="s">
        <v>44</v>
      </c>
      <c r="E22" s="6">
        <v>4</v>
      </c>
      <c r="F22" s="6">
        <v>2</v>
      </c>
      <c r="G22" s="4">
        <f>SUM(E22*F22)</f>
        <v>8</v>
      </c>
      <c r="H22" s="6">
        <v>8</v>
      </c>
      <c r="I22" s="6">
        <f>G22-H22</f>
        <v>0</v>
      </c>
      <c r="J22" s="6">
        <f>IF(C22="open",G22,0)</f>
        <v>0</v>
      </c>
      <c r="K22" s="6">
        <f>IF(J22&gt;0,1,0)</f>
        <v>0</v>
      </c>
      <c r="L22" s="6">
        <f>IF(C22="being mitigated",G22,0)</f>
        <v>0</v>
      </c>
      <c r="M22" s="6">
        <f>IF(L22&gt;0,1,0)</f>
        <v>0</v>
      </c>
      <c r="N22" s="8" t="s">
        <v>142</v>
      </c>
      <c r="O22" s="8" t="s">
        <v>143</v>
      </c>
      <c r="P22" s="142">
        <f>E22</f>
        <v>4</v>
      </c>
      <c r="Q22" s="6">
        <v>1</v>
      </c>
      <c r="R22" s="11">
        <f>SUM(P22*Q22)</f>
        <v>4</v>
      </c>
      <c r="S22" s="6">
        <v>4</v>
      </c>
      <c r="T22" s="6">
        <f>R22-S22</f>
        <v>0</v>
      </c>
      <c r="U22" s="33" t="s">
        <v>144</v>
      </c>
      <c r="V22" s="8" t="s">
        <v>253</v>
      </c>
      <c r="W22" s="165" t="s">
        <v>29</v>
      </c>
      <c r="X22" s="149" t="s">
        <v>46</v>
      </c>
    </row>
    <row r="23" spans="1:24" ht="409.5" x14ac:dyDescent="0.25">
      <c r="A23" s="4">
        <v>12</v>
      </c>
      <c r="B23" s="5">
        <v>44312</v>
      </c>
      <c r="C23" s="21" t="s">
        <v>145</v>
      </c>
      <c r="D23" s="160" t="s">
        <v>47</v>
      </c>
      <c r="E23" s="6">
        <v>4</v>
      </c>
      <c r="F23" s="6">
        <v>2</v>
      </c>
      <c r="G23" s="4">
        <f>SUM(E23*F23)</f>
        <v>8</v>
      </c>
      <c r="H23" s="6">
        <v>8</v>
      </c>
      <c r="I23" s="6">
        <f>G23-H23</f>
        <v>0</v>
      </c>
      <c r="J23" s="6">
        <f>IF(C23="open",G23,0)</f>
        <v>0</v>
      </c>
      <c r="K23" s="6">
        <f>IF(J23&gt;0,1,0)</f>
        <v>0</v>
      </c>
      <c r="L23" s="6">
        <f>IF(C23="being mitigated",G23,0)</f>
        <v>0</v>
      </c>
      <c r="M23" s="6">
        <f>IF(L23&gt;0,1,0)</f>
        <v>0</v>
      </c>
      <c r="N23" s="8" t="s">
        <v>146</v>
      </c>
      <c r="O23" s="32" t="s">
        <v>147</v>
      </c>
      <c r="P23" s="142">
        <v>4</v>
      </c>
      <c r="Q23" s="6">
        <v>2</v>
      </c>
      <c r="R23" s="11">
        <f>SUM(P23*Q23)</f>
        <v>8</v>
      </c>
      <c r="S23" s="6">
        <v>12</v>
      </c>
      <c r="T23" s="6">
        <f>R23-S23</f>
        <v>-4</v>
      </c>
      <c r="U23" s="7" t="s">
        <v>148</v>
      </c>
      <c r="V23" s="8" t="s">
        <v>149</v>
      </c>
      <c r="W23" s="133" t="s">
        <v>138</v>
      </c>
      <c r="X23" s="149" t="s">
        <v>46</v>
      </c>
    </row>
    <row r="24" spans="1:24" ht="15" x14ac:dyDescent="0.2">
      <c r="A24" s="174" t="s">
        <v>48</v>
      </c>
      <c r="B24" s="174"/>
      <c r="C24" s="174"/>
      <c r="D24" s="174"/>
      <c r="E24" s="174"/>
      <c r="F24" s="174"/>
      <c r="G24" s="174"/>
      <c r="H24" s="174"/>
      <c r="I24" s="174"/>
      <c r="J24" s="174"/>
      <c r="K24" s="174"/>
      <c r="L24" s="174"/>
      <c r="M24" s="174"/>
      <c r="N24" s="174"/>
      <c r="O24" s="174"/>
      <c r="P24" s="174"/>
      <c r="Q24" s="174"/>
      <c r="R24" s="174"/>
      <c r="S24" s="174"/>
      <c r="T24" s="174"/>
      <c r="U24" s="174"/>
      <c r="V24" s="174"/>
      <c r="W24" s="174"/>
      <c r="X24" s="174"/>
    </row>
    <row r="25" spans="1:24" ht="360" x14ac:dyDescent="0.25">
      <c r="A25" s="4">
        <v>10</v>
      </c>
      <c r="B25" s="5">
        <v>44312</v>
      </c>
      <c r="C25" s="21" t="s">
        <v>150</v>
      </c>
      <c r="D25" s="160" t="s">
        <v>49</v>
      </c>
      <c r="E25" s="6">
        <v>4</v>
      </c>
      <c r="F25" s="6">
        <v>2</v>
      </c>
      <c r="G25" s="4">
        <f>SUM(E25*F25)</f>
        <v>8</v>
      </c>
      <c r="H25" s="6">
        <v>8</v>
      </c>
      <c r="I25" s="6">
        <f>G25-H25</f>
        <v>0</v>
      </c>
      <c r="J25" s="6">
        <f>IF(C25="open",G25,0)</f>
        <v>0</v>
      </c>
      <c r="K25" s="6">
        <f>IF(J25&gt;0,1,0)</f>
        <v>0</v>
      </c>
      <c r="L25" s="6">
        <f>IF(C25="being mitigated",G25,0)</f>
        <v>0</v>
      </c>
      <c r="M25" s="6">
        <f>IF(L25&gt;0,1,0)</f>
        <v>0</v>
      </c>
      <c r="N25" s="7" t="s">
        <v>151</v>
      </c>
      <c r="O25" s="32" t="s">
        <v>152</v>
      </c>
      <c r="P25" s="142">
        <f>E25</f>
        <v>4</v>
      </c>
      <c r="Q25" s="6">
        <v>1</v>
      </c>
      <c r="R25" s="11">
        <f>SUM(P25*Q25)</f>
        <v>4</v>
      </c>
      <c r="S25" s="6">
        <v>3</v>
      </c>
      <c r="T25" s="6">
        <f>R25-S25</f>
        <v>1</v>
      </c>
      <c r="U25" s="7" t="s">
        <v>252</v>
      </c>
      <c r="V25" s="8" t="s">
        <v>153</v>
      </c>
      <c r="W25" s="133" t="s">
        <v>50</v>
      </c>
      <c r="X25" s="149" t="s">
        <v>48</v>
      </c>
    </row>
    <row r="26" spans="1:24" ht="15" x14ac:dyDescent="0.2">
      <c r="A26" s="174" t="s">
        <v>51</v>
      </c>
      <c r="B26" s="174"/>
      <c r="C26" s="174"/>
      <c r="D26" s="174"/>
      <c r="E26" s="174"/>
      <c r="F26" s="174"/>
      <c r="G26" s="174"/>
      <c r="H26" s="174"/>
      <c r="I26" s="174"/>
      <c r="J26" s="174"/>
      <c r="K26" s="174"/>
      <c r="L26" s="174"/>
      <c r="M26" s="174"/>
      <c r="N26" s="174"/>
      <c r="O26" s="174"/>
      <c r="P26" s="174"/>
      <c r="Q26" s="174"/>
      <c r="R26" s="174"/>
      <c r="S26" s="174"/>
      <c r="T26" s="174"/>
      <c r="U26" s="174"/>
      <c r="V26" s="174"/>
      <c r="W26" s="174"/>
      <c r="X26" s="174"/>
    </row>
    <row r="27" spans="1:24" ht="196.5" customHeight="1" x14ac:dyDescent="0.25">
      <c r="A27" s="4">
        <v>7</v>
      </c>
      <c r="B27" s="5">
        <v>44312</v>
      </c>
      <c r="C27" s="21" t="s">
        <v>89</v>
      </c>
      <c r="D27" s="160" t="s">
        <v>52</v>
      </c>
      <c r="E27" s="6">
        <v>3</v>
      </c>
      <c r="F27" s="6">
        <v>2</v>
      </c>
      <c r="G27" s="4">
        <f>SUM(E27*F27)</f>
        <v>6</v>
      </c>
      <c r="H27" s="6">
        <v>8</v>
      </c>
      <c r="I27" s="6">
        <f>G27-H27</f>
        <v>-2</v>
      </c>
      <c r="J27" s="6">
        <f>IF(C27="open",G27,0)</f>
        <v>0</v>
      </c>
      <c r="K27" s="6">
        <f>IF(J27&gt;0,1,0)</f>
        <v>0</v>
      </c>
      <c r="L27" s="6">
        <f>IF(C27="being mitigated",G27,0)</f>
        <v>0</v>
      </c>
      <c r="M27" s="6">
        <f>IF(L27&gt;0,1,0)</f>
        <v>0</v>
      </c>
      <c r="N27" s="8" t="s">
        <v>90</v>
      </c>
      <c r="O27" s="8" t="s">
        <v>154</v>
      </c>
      <c r="P27" s="142">
        <f>E27</f>
        <v>3</v>
      </c>
      <c r="Q27" s="6">
        <v>1</v>
      </c>
      <c r="R27" s="11">
        <f>SUM(P27*Q27)</f>
        <v>3</v>
      </c>
      <c r="S27" s="6">
        <v>6</v>
      </c>
      <c r="T27" s="6">
        <f>R27-S27</f>
        <v>-3</v>
      </c>
      <c r="U27" s="7" t="s">
        <v>155</v>
      </c>
      <c r="V27" s="36" t="s">
        <v>156</v>
      </c>
      <c r="W27" s="133" t="s">
        <v>22</v>
      </c>
      <c r="X27" s="149" t="s">
        <v>51</v>
      </c>
    </row>
    <row r="28" spans="1:24" ht="15" x14ac:dyDescent="0.2">
      <c r="A28" s="174" t="s">
        <v>53</v>
      </c>
      <c r="B28" s="174"/>
      <c r="C28" s="174"/>
      <c r="D28" s="174"/>
      <c r="E28" s="174"/>
      <c r="F28" s="174"/>
      <c r="G28" s="174"/>
      <c r="H28" s="174"/>
      <c r="I28" s="174"/>
      <c r="J28" s="174"/>
      <c r="K28" s="174"/>
      <c r="L28" s="174"/>
      <c r="M28" s="174"/>
      <c r="N28" s="174"/>
      <c r="O28" s="174"/>
      <c r="P28" s="174"/>
      <c r="Q28" s="174"/>
      <c r="R28" s="174"/>
      <c r="S28" s="174"/>
      <c r="T28" s="174"/>
      <c r="U28" s="174"/>
      <c r="V28" s="174"/>
      <c r="W28" s="174"/>
      <c r="X28" s="174"/>
    </row>
    <row r="29" spans="1:24" ht="196.5" customHeight="1" x14ac:dyDescent="0.25">
      <c r="A29" s="4">
        <v>14</v>
      </c>
      <c r="B29" s="5">
        <v>44950</v>
      </c>
      <c r="C29" s="21" t="s">
        <v>157</v>
      </c>
      <c r="D29" s="160" t="s">
        <v>54</v>
      </c>
      <c r="E29" s="6">
        <v>4</v>
      </c>
      <c r="F29" s="6">
        <v>4</v>
      </c>
      <c r="G29" s="12">
        <f>SUM(E29*F29)</f>
        <v>16</v>
      </c>
      <c r="H29" s="6">
        <v>16</v>
      </c>
      <c r="I29" s="6">
        <f>G29-H29</f>
        <v>0</v>
      </c>
      <c r="J29" s="6">
        <f>IF(C29="open",G29,0)</f>
        <v>0</v>
      </c>
      <c r="K29" s="6">
        <f>IF(J29&gt;0,1,0)</f>
        <v>0</v>
      </c>
      <c r="L29" s="6">
        <f>IF(C29="being mitigated",G29,0)</f>
        <v>0</v>
      </c>
      <c r="M29" s="6">
        <f>IF(L29&gt;0,1,0)</f>
        <v>0</v>
      </c>
      <c r="N29" s="25" t="s">
        <v>158</v>
      </c>
      <c r="O29" s="25" t="s">
        <v>159</v>
      </c>
      <c r="P29" s="142">
        <f>E29</f>
        <v>4</v>
      </c>
      <c r="Q29" s="6">
        <v>3</v>
      </c>
      <c r="R29" s="11">
        <f>SUM(P29*Q29)</f>
        <v>12</v>
      </c>
      <c r="S29" s="6">
        <v>12</v>
      </c>
      <c r="T29" s="6">
        <f>R29-S29</f>
        <v>0</v>
      </c>
      <c r="U29" s="25" t="s">
        <v>160</v>
      </c>
      <c r="V29" s="36" t="s">
        <v>254</v>
      </c>
      <c r="W29" s="133" t="s">
        <v>55</v>
      </c>
      <c r="X29" s="149" t="s">
        <v>53</v>
      </c>
    </row>
    <row r="30" spans="1:24" ht="15" x14ac:dyDescent="0.2">
      <c r="A30" s="10"/>
      <c r="B30" s="10"/>
      <c r="C30" s="10"/>
      <c r="D30" s="10"/>
      <c r="H30" s="1"/>
      <c r="I30" s="1"/>
      <c r="J30" s="10"/>
      <c r="K30" s="10"/>
      <c r="L30" s="10"/>
      <c r="M30" s="10"/>
      <c r="N30" s="10"/>
      <c r="O30" s="10"/>
      <c r="S30" s="1"/>
      <c r="T30" s="1"/>
      <c r="U30" s="34"/>
      <c r="V30" s="10"/>
    </row>
    <row r="31" spans="1:24" ht="15" x14ac:dyDescent="0.2">
      <c r="A31" s="10"/>
      <c r="B31" s="10"/>
      <c r="C31" s="10"/>
      <c r="D31" s="10"/>
      <c r="E31" s="9" t="s">
        <v>57</v>
      </c>
      <c r="F31" s="124" t="s">
        <v>58</v>
      </c>
      <c r="G31" s="125" t="s">
        <v>59</v>
      </c>
      <c r="H31" s="1"/>
      <c r="I31" s="1"/>
      <c r="J31" s="10"/>
      <c r="K31" s="10"/>
      <c r="L31" s="10"/>
      <c r="M31" s="10"/>
      <c r="N31" s="10"/>
      <c r="O31" s="10"/>
      <c r="P31" s="9" t="s">
        <v>57</v>
      </c>
      <c r="Q31" s="124" t="s">
        <v>58</v>
      </c>
      <c r="R31" s="125" t="s">
        <v>59</v>
      </c>
      <c r="S31" s="1"/>
      <c r="T31" s="1"/>
      <c r="U31" s="34"/>
      <c r="V31" s="10"/>
    </row>
    <row r="32" spans="1:24" ht="15" x14ac:dyDescent="0.2">
      <c r="A32" s="10"/>
      <c r="B32" s="10"/>
      <c r="C32" s="10"/>
      <c r="D32" s="10"/>
      <c r="E32" s="1"/>
      <c r="F32" s="126" t="s">
        <v>61</v>
      </c>
      <c r="G32" s="127" t="s">
        <v>62</v>
      </c>
      <c r="H32" s="1"/>
      <c r="I32" s="1"/>
      <c r="J32" s="10"/>
      <c r="K32" s="10"/>
      <c r="L32" s="10"/>
      <c r="M32" s="10"/>
      <c r="N32" s="10"/>
      <c r="O32" s="10"/>
      <c r="P32" s="1"/>
      <c r="Q32" s="126" t="s">
        <v>61</v>
      </c>
      <c r="R32" s="127" t="s">
        <v>62</v>
      </c>
      <c r="S32" s="1"/>
      <c r="T32" s="1"/>
      <c r="U32" s="1"/>
      <c r="V32" s="10"/>
    </row>
    <row r="33" spans="1:22" ht="15" x14ac:dyDescent="0.2">
      <c r="A33" s="10"/>
      <c r="B33" s="10"/>
      <c r="D33" s="10"/>
      <c r="E33" s="1"/>
      <c r="F33" s="126" t="s">
        <v>64</v>
      </c>
      <c r="G33" s="128" t="s">
        <v>65</v>
      </c>
      <c r="H33" s="1"/>
      <c r="I33" s="1"/>
      <c r="J33" s="10"/>
      <c r="K33" s="10"/>
      <c r="L33" s="10"/>
      <c r="M33" s="10"/>
      <c r="N33" s="10"/>
      <c r="O33" s="10"/>
      <c r="P33" s="1"/>
      <c r="Q33" s="126" t="s">
        <v>64</v>
      </c>
      <c r="R33" s="128" t="s">
        <v>65</v>
      </c>
      <c r="S33" s="1"/>
      <c r="T33" s="1"/>
      <c r="U33" s="34"/>
      <c r="V33" s="10"/>
    </row>
    <row r="34" spans="1:22" ht="15.75" x14ac:dyDescent="0.25">
      <c r="C34" s="10"/>
      <c r="E34" s="155"/>
      <c r="F34" s="129" t="s">
        <v>67</v>
      </c>
      <c r="G34" s="130" t="s">
        <v>68</v>
      </c>
      <c r="P34" s="155"/>
      <c r="Q34" s="129" t="s">
        <v>67</v>
      </c>
      <c r="R34" s="130" t="s">
        <v>68</v>
      </c>
      <c r="U34" s="34"/>
    </row>
    <row r="35" spans="1:22" ht="15" x14ac:dyDescent="0.2">
      <c r="C35" s="10"/>
      <c r="U35" s="34"/>
    </row>
    <row r="9175" ht="85.5" customHeight="1" x14ac:dyDescent="0.2"/>
  </sheetData>
  <autoFilter ref="A5:X32" xr:uid="{117738B2-0C05-48E1-AA39-D3911E65FA40}"/>
  <sortState xmlns:xlrd2="http://schemas.microsoft.com/office/spreadsheetml/2017/richdata2" ref="A6:X29">
    <sortCondition ref="X6:X29"/>
  </sortState>
  <mergeCells count="15">
    <mergeCell ref="V1:W1"/>
    <mergeCell ref="A1:D3"/>
    <mergeCell ref="P1:R1"/>
    <mergeCell ref="P3:R3"/>
    <mergeCell ref="F1:I1"/>
    <mergeCell ref="F3:I3"/>
    <mergeCell ref="F2:I2"/>
    <mergeCell ref="A13:X13"/>
    <mergeCell ref="A8:X8"/>
    <mergeCell ref="A6:X6"/>
    <mergeCell ref="A15:X15"/>
    <mergeCell ref="A28:X28"/>
    <mergeCell ref="A26:X26"/>
    <mergeCell ref="A24:X24"/>
    <mergeCell ref="A17:X17"/>
  </mergeCells>
  <conditionalFormatting sqref="G7 R7 G9:G12 R9:R12 G14 R14 G16 R16 G18:G20 R18:R20 G22:G23 R22:R23 G25 R25 G27 R27 G29 R29">
    <cfRule type="cellIs" dxfId="7" priority="1" operator="between">
      <formula>20</formula>
      <formula>25</formula>
    </cfRule>
    <cfRule type="cellIs" dxfId="6" priority="8" operator="between">
      <formula>10</formula>
      <formula>19</formula>
    </cfRule>
    <cfRule type="cellIs" dxfId="5" priority="9" operator="between">
      <formula>4</formula>
      <formula>9</formula>
    </cfRule>
    <cfRule type="cellIs" dxfId="4" priority="10" operator="between">
      <formula>1</formula>
      <formula>3</formula>
    </cfRule>
  </conditionalFormatting>
  <dataValidations count="1">
    <dataValidation type="list" allowBlank="1" showInputMessage="1" showErrorMessage="1" sqref="D32" xr:uid="{57F1294E-891B-44D4-80F5-A2A0959EC5B3}">
      <formula1>#REF!</formula1>
    </dataValidation>
  </dataValidations>
  <printOptions horizontalCentered="1"/>
  <pageMargins left="0.31496062992125984" right="0.31496062992125984" top="0.35433070866141736" bottom="0.55118110236220474" header="0.31496062992125984" footer="0.31496062992125984"/>
  <pageSetup paperSize="8" scale="36" fitToHeight="3" orientation="landscape" r:id="rId1"/>
  <headerFooter>
    <oddFooter>&amp;R&amp;Z&amp;F</oddFooter>
  </headerFooter>
  <drawing r:id="rId2"/>
  <extLst>
    <ext xmlns:x14="http://schemas.microsoft.com/office/spreadsheetml/2009/9/main" uri="{78C0D931-6437-407d-A8EE-F0AAD7539E65}">
      <x14:conditionalFormattings>
        <x14:conditionalFormatting xmlns:xm="http://schemas.microsoft.com/office/excel/2006/main">
          <x14:cfRule type="iconSet" priority="11" id="{537E9DDC-4B93-4127-B1D0-73E3CCC444A0}">
            <x14:iconSet iconSet="3Arrows" custom="1">
              <x14:cfvo type="percent">
                <xm:f>0</xm:f>
              </x14:cfvo>
              <x14:cfvo type="num">
                <xm:f>0</xm:f>
              </x14:cfvo>
              <x14:cfvo type="num" gte="0">
                <xm:f>0</xm:f>
              </x14:cfvo>
              <x14:cfIcon iconSet="3Arrows" iconId="2"/>
              <x14:cfIcon iconSet="3Arrows" iconId="1"/>
              <x14:cfIcon iconSet="3Arrows" iconId="0"/>
            </x14:iconSet>
          </x14:cfRule>
          <xm:sqref>I29 I27 I25 I22:I23 I18:I20 I9:I12 I7 I16 I14</xm:sqref>
        </x14:conditionalFormatting>
        <x14:conditionalFormatting xmlns:xm="http://schemas.microsoft.com/office/excel/2006/main">
          <x14:cfRule type="iconSet" priority="2" id="{3C4A8F46-E95A-4107-803E-89DED0FDC5FB}">
            <x14:iconSet iconSet="3Arrows" custom="1">
              <x14:cfvo type="percent">
                <xm:f>0</xm:f>
              </x14:cfvo>
              <x14:cfvo type="num">
                <xm:f>0</xm:f>
              </x14:cfvo>
              <x14:cfvo type="num" gte="0">
                <xm:f>0</xm:f>
              </x14:cfvo>
              <x14:cfIcon iconSet="3Arrows" iconId="2"/>
              <x14:cfIcon iconSet="3Arrows" iconId="1"/>
              <x14:cfIcon iconSet="3Arrows" iconId="0"/>
            </x14:iconSet>
          </x14:cfRule>
          <xm:sqref>T27 T29</xm:sqref>
        </x14:conditionalFormatting>
        <x14:conditionalFormatting xmlns:xm="http://schemas.microsoft.com/office/excel/2006/main">
          <x14:cfRule type="iconSet" priority="7" id="{5097167C-46AD-4857-8205-D292B06F2DD4}">
            <x14:iconSet iconSet="3Arrows" custom="1">
              <x14:cfvo type="percent">
                <xm:f>0</xm:f>
              </x14:cfvo>
              <x14:cfvo type="num">
                <xm:f>0</xm:f>
              </x14:cfvo>
              <x14:cfvo type="num" gte="0">
                <xm:f>0</xm:f>
              </x14:cfvo>
              <x14:cfIcon iconSet="3Arrows" iconId="2"/>
              <x14:cfIcon iconSet="3Arrows" iconId="1"/>
              <x14:cfIcon iconSet="3Arrows" iconId="0"/>
            </x14:iconSet>
          </x14:cfRule>
          <xm:sqref>T11:U11</xm:sqref>
        </x14:conditionalFormatting>
        <x14:conditionalFormatting xmlns:xm="http://schemas.microsoft.com/office/excel/2006/main">
          <x14:cfRule type="iconSet" priority="12" id="{6A348A4B-439C-4E22-8366-2BA438B1AE4C}">
            <x14:iconSet iconSet="3Arrows" custom="1">
              <x14:cfvo type="percent">
                <xm:f>0</xm:f>
              </x14:cfvo>
              <x14:cfvo type="num">
                <xm:f>0</xm:f>
              </x14:cfvo>
              <x14:cfvo type="num" gte="0">
                <xm:f>0</xm:f>
              </x14:cfvo>
              <x14:cfIcon iconSet="3Arrows" iconId="2"/>
              <x14:cfIcon iconSet="3Arrows" iconId="1"/>
              <x14:cfIcon iconSet="3Arrows" iconId="0"/>
            </x14:iconSet>
          </x14:cfRule>
          <xm:sqref>T25:U25 T7:U7 T9:T10 T12 T22:U23 T18:U20 T16:U16 T14:U14</xm:sqref>
        </x14:conditionalFormatting>
        <x14:conditionalFormatting xmlns:xm="http://schemas.microsoft.com/office/excel/2006/main">
          <x14:cfRule type="iconSet" priority="4" id="{3BCFF276-24B3-4452-BA58-698A33816C16}">
            <x14:iconSet iconSet="3Arrows" custom="1">
              <x14:cfvo type="percent">
                <xm:f>0</xm:f>
              </x14:cfvo>
              <x14:cfvo type="num">
                <xm:f>0</xm:f>
              </x14:cfvo>
              <x14:cfvo type="num" gte="0">
                <xm:f>0</xm:f>
              </x14:cfvo>
              <x14:cfIcon iconSet="3Arrows" iconId="2"/>
              <x14:cfIcon iconSet="3Arrows" iconId="1"/>
              <x14:cfIcon iconSet="3Arrows" iconId="0"/>
            </x14:iconSet>
          </x14:cfRule>
          <xm:sqref>U9</xm:sqref>
        </x14:conditionalFormatting>
        <x14:conditionalFormatting xmlns:xm="http://schemas.microsoft.com/office/excel/2006/main">
          <x14:cfRule type="iconSet" priority="6" id="{53A7C1A2-3A9C-405B-B364-416559F89FF9}">
            <x14:iconSet iconSet="3Arrows" custom="1">
              <x14:cfvo type="percent">
                <xm:f>0</xm:f>
              </x14:cfvo>
              <x14:cfvo type="num">
                <xm:f>0</xm:f>
              </x14:cfvo>
              <x14:cfvo type="num" gte="0">
                <xm:f>0</xm:f>
              </x14:cfvo>
              <x14:cfIcon iconSet="3Arrows" iconId="2"/>
              <x14:cfIcon iconSet="3Arrows" iconId="1"/>
              <x14:cfIcon iconSet="3Arrows" iconId="0"/>
            </x14:iconSet>
          </x14:cfRule>
          <xm:sqref>U10</xm:sqref>
        </x14:conditionalFormatting>
        <x14:conditionalFormatting xmlns:xm="http://schemas.microsoft.com/office/excel/2006/main">
          <x14:cfRule type="iconSet" priority="5" id="{90941DA5-0145-4731-8EDF-C7D8BDF3C66B}">
            <x14:iconSet iconSet="3Arrows" custom="1">
              <x14:cfvo type="percent">
                <xm:f>0</xm:f>
              </x14:cfvo>
              <x14:cfvo type="num">
                <xm:f>0</xm:f>
              </x14:cfvo>
              <x14:cfvo type="num" gte="0">
                <xm:f>0</xm:f>
              </x14:cfvo>
              <x14:cfIcon iconSet="3Arrows" iconId="2"/>
              <x14:cfIcon iconSet="3Arrows" iconId="1"/>
              <x14:cfIcon iconSet="3Arrows" iconId="0"/>
            </x14:iconSet>
          </x14:cfRule>
          <xm:sqref>U12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B4D05-C146-4FA5-A409-8BFE814F3106}">
  <dimension ref="A1:L31"/>
  <sheetViews>
    <sheetView topLeftCell="A3" zoomScale="88" workbookViewId="0">
      <selection activeCell="E13" sqref="E13"/>
    </sheetView>
  </sheetViews>
  <sheetFormatPr defaultColWidth="9" defaultRowHeight="15" x14ac:dyDescent="0.25"/>
  <cols>
    <col min="1" max="1" width="26.75" style="27" customWidth="1"/>
    <col min="2" max="2" width="35.75" style="27" customWidth="1"/>
    <col min="3" max="3" width="31.875" style="27" customWidth="1"/>
    <col min="4" max="4" width="36.625" style="27" customWidth="1"/>
    <col min="5" max="5" width="22.875" style="27" customWidth="1"/>
    <col min="6" max="7" width="13" style="27" customWidth="1"/>
    <col min="8" max="8" width="12.5" style="27" customWidth="1"/>
    <col min="9" max="9" width="10.625" style="27" customWidth="1"/>
    <col min="10" max="10" width="10.375" style="27" customWidth="1"/>
    <col min="11" max="11" width="16.75" style="27" customWidth="1"/>
    <col min="12" max="12" width="5.5" style="121" bestFit="1" customWidth="1"/>
    <col min="13" max="16384" width="9" style="27"/>
  </cols>
  <sheetData>
    <row r="1" spans="1:12" x14ac:dyDescent="0.25">
      <c r="A1" s="150" t="s">
        <v>161</v>
      </c>
      <c r="B1" s="151" t="s">
        <v>0</v>
      </c>
      <c r="C1" s="152">
        <v>45600</v>
      </c>
      <c r="D1" s="155"/>
      <c r="E1" s="28" t="str">
        <f>+'SLC Strategic Risk Register'!V1</f>
        <v>RSRMG</v>
      </c>
      <c r="F1" s="155"/>
      <c r="G1" s="155"/>
      <c r="H1" s="155"/>
      <c r="I1" s="155"/>
      <c r="J1" s="155"/>
      <c r="K1" s="137" t="s">
        <v>162</v>
      </c>
      <c r="L1" s="137" t="s">
        <v>163</v>
      </c>
    </row>
    <row r="2" spans="1:12" x14ac:dyDescent="0.25">
      <c r="A2" s="150" t="s">
        <v>164</v>
      </c>
      <c r="B2" s="151" t="s">
        <v>2</v>
      </c>
      <c r="C2" s="152">
        <v>45608</v>
      </c>
      <c r="D2" s="155"/>
      <c r="E2" s="28" t="s">
        <v>3</v>
      </c>
      <c r="F2" s="155"/>
      <c r="G2" s="155"/>
      <c r="H2" s="155"/>
      <c r="I2" s="155"/>
      <c r="J2" s="155"/>
      <c r="K2" s="138" t="s">
        <v>165</v>
      </c>
      <c r="L2" s="138">
        <f>COUNTIF(B$6:B$16,K2)</f>
        <v>3</v>
      </c>
    </row>
    <row r="3" spans="1:12" x14ac:dyDescent="0.25">
      <c r="A3"/>
      <c r="B3" s="153" t="s">
        <v>4</v>
      </c>
      <c r="C3" s="152">
        <v>45679</v>
      </c>
      <c r="D3" s="155"/>
      <c r="E3" s="155"/>
      <c r="F3" s="155"/>
      <c r="G3" s="155"/>
      <c r="H3" s="155"/>
      <c r="I3" s="155"/>
      <c r="J3" s="155"/>
      <c r="K3" s="138" t="s">
        <v>166</v>
      </c>
      <c r="L3" s="138">
        <f t="shared" ref="L3:L5" si="0">COUNTIF(B$6:B$16,K3)</f>
        <v>2</v>
      </c>
    </row>
    <row r="4" spans="1:12" x14ac:dyDescent="0.25">
      <c r="A4" s="155"/>
      <c r="B4" s="155"/>
      <c r="C4" s="155"/>
      <c r="D4" s="155"/>
      <c r="E4" s="155"/>
      <c r="F4" s="155"/>
      <c r="G4" s="155"/>
      <c r="H4" s="155"/>
      <c r="I4" s="155"/>
      <c r="J4" s="155"/>
      <c r="K4" s="138" t="s">
        <v>167</v>
      </c>
      <c r="L4" s="138">
        <f t="shared" si="0"/>
        <v>0</v>
      </c>
    </row>
    <row r="5" spans="1:12" x14ac:dyDescent="0.25">
      <c r="A5" s="2" t="s">
        <v>18</v>
      </c>
      <c r="B5" s="2" t="s">
        <v>168</v>
      </c>
      <c r="C5" s="2" t="s">
        <v>169</v>
      </c>
      <c r="D5" s="141" t="s">
        <v>87</v>
      </c>
      <c r="E5" s="139" t="s">
        <v>170</v>
      </c>
      <c r="F5"/>
      <c r="G5"/>
      <c r="H5"/>
      <c r="I5"/>
      <c r="J5"/>
      <c r="K5" s="138" t="s">
        <v>171</v>
      </c>
      <c r="L5" s="138">
        <f t="shared" si="0"/>
        <v>0</v>
      </c>
    </row>
    <row r="6" spans="1:12" x14ac:dyDescent="0.25">
      <c r="A6" s="147" t="s">
        <v>172</v>
      </c>
      <c r="B6" s="147" t="s">
        <v>173</v>
      </c>
      <c r="C6" s="147"/>
      <c r="D6" s="145" t="s">
        <v>174</v>
      </c>
      <c r="E6" s="144" t="s">
        <v>175</v>
      </c>
      <c r="F6"/>
      <c r="G6"/>
      <c r="H6"/>
      <c r="I6"/>
      <c r="J6"/>
      <c r="K6" s="138" t="s">
        <v>173</v>
      </c>
      <c r="L6" s="138">
        <f>COUNTIF(B$6:B$16,K6)</f>
        <v>5</v>
      </c>
    </row>
    <row r="7" spans="1:12" x14ac:dyDescent="0.25">
      <c r="A7" s="147" t="s">
        <v>19</v>
      </c>
      <c r="B7" s="147" t="s">
        <v>166</v>
      </c>
      <c r="C7" s="147"/>
      <c r="D7" s="145" t="s">
        <v>176</v>
      </c>
      <c r="E7" s="143">
        <f>'SLC Strategic Risk Register'!R7</f>
        <v>3</v>
      </c>
      <c r="F7"/>
      <c r="G7"/>
      <c r="H7"/>
      <c r="I7"/>
      <c r="J7"/>
      <c r="K7" s="138" t="s">
        <v>177</v>
      </c>
      <c r="L7" s="138">
        <f>COUNTIF(B$6:B$16,K7)</f>
        <v>1</v>
      </c>
    </row>
    <row r="8" spans="1:12" x14ac:dyDescent="0.25">
      <c r="A8" s="147" t="s">
        <v>23</v>
      </c>
      <c r="B8" s="147" t="s">
        <v>166</v>
      </c>
      <c r="C8" s="147"/>
      <c r="D8" s="145" t="s">
        <v>178</v>
      </c>
      <c r="E8" s="143">
        <f>AVERAGE('SLC Strategic Risk Register'!R9:R12)</f>
        <v>9.5</v>
      </c>
      <c r="F8"/>
      <c r="G8"/>
      <c r="H8"/>
      <c r="I8"/>
      <c r="J8"/>
      <c r="K8"/>
      <c r="L8"/>
    </row>
    <row r="9" spans="1:12" x14ac:dyDescent="0.25">
      <c r="A9" s="147" t="s">
        <v>32</v>
      </c>
      <c r="B9" s="147" t="s">
        <v>165</v>
      </c>
      <c r="C9" s="147"/>
      <c r="D9" s="145" t="s">
        <v>179</v>
      </c>
      <c r="E9" s="143">
        <f>'SLC Strategic Risk Register'!R14</f>
        <v>4</v>
      </c>
      <c r="F9"/>
      <c r="G9"/>
      <c r="H9"/>
      <c r="I9"/>
      <c r="J9"/>
      <c r="K9"/>
      <c r="L9"/>
    </row>
    <row r="10" spans="1:12" x14ac:dyDescent="0.25">
      <c r="A10" s="147" t="s">
        <v>122</v>
      </c>
      <c r="B10" s="147" t="s">
        <v>173</v>
      </c>
      <c r="C10" s="147"/>
      <c r="D10" s="146" t="s">
        <v>174</v>
      </c>
      <c r="E10" s="143">
        <f>'SLC Strategic Risk Register'!R16</f>
        <v>8</v>
      </c>
      <c r="F10"/>
      <c r="G10"/>
      <c r="H10"/>
      <c r="I10"/>
      <c r="J10"/>
      <c r="K10"/>
      <c r="L10"/>
    </row>
    <row r="11" spans="1:12" x14ac:dyDescent="0.25">
      <c r="A11" s="147" t="s">
        <v>38</v>
      </c>
      <c r="B11" s="147" t="s">
        <v>165</v>
      </c>
      <c r="C11" s="147"/>
      <c r="D11" s="145" t="s">
        <v>180</v>
      </c>
      <c r="E11" s="143">
        <f>AVERAGE('SLC Strategic Risk Register'!R18:R20)</f>
        <v>4.333333333333333</v>
      </c>
      <c r="F11"/>
      <c r="G11"/>
      <c r="H11"/>
      <c r="I11"/>
      <c r="J11"/>
      <c r="K11"/>
      <c r="L11"/>
    </row>
    <row r="12" spans="1:12" ht="30" x14ac:dyDescent="0.25">
      <c r="A12" s="148" t="s">
        <v>181</v>
      </c>
      <c r="B12" s="147" t="s">
        <v>173</v>
      </c>
      <c r="C12" s="147"/>
      <c r="D12" s="145" t="s">
        <v>182</v>
      </c>
      <c r="E12" s="143">
        <f>AVERAGE('SLC Strategic Risk Register'!R22:R23)</f>
        <v>6</v>
      </c>
      <c r="F12"/>
      <c r="G12"/>
      <c r="H12"/>
      <c r="I12"/>
      <c r="J12"/>
      <c r="K12"/>
      <c r="L12"/>
    </row>
    <row r="13" spans="1:12" x14ac:dyDescent="0.25">
      <c r="A13" s="147" t="s">
        <v>48</v>
      </c>
      <c r="B13" s="147" t="s">
        <v>165</v>
      </c>
      <c r="C13" s="147"/>
      <c r="D13" s="145" t="s">
        <v>183</v>
      </c>
      <c r="E13" s="143">
        <f>'SLC Strategic Risk Register'!R25</f>
        <v>4</v>
      </c>
      <c r="F13"/>
      <c r="G13"/>
      <c r="H13"/>
      <c r="I13"/>
      <c r="J13"/>
      <c r="K13"/>
      <c r="L13"/>
    </row>
    <row r="14" spans="1:12" x14ac:dyDescent="0.25">
      <c r="A14" s="147" t="s">
        <v>184</v>
      </c>
      <c r="B14" s="147" t="s">
        <v>177</v>
      </c>
      <c r="C14" s="147"/>
      <c r="D14" s="145" t="s">
        <v>185</v>
      </c>
      <c r="E14" s="144" t="s">
        <v>175</v>
      </c>
      <c r="F14"/>
      <c r="G14"/>
      <c r="H14"/>
      <c r="I14"/>
      <c r="J14"/>
      <c r="K14"/>
      <c r="L14"/>
    </row>
    <row r="15" spans="1:12" x14ac:dyDescent="0.25">
      <c r="A15" s="147" t="s">
        <v>51</v>
      </c>
      <c r="B15" s="147" t="s">
        <v>173</v>
      </c>
      <c r="C15" s="147"/>
      <c r="D15" s="145" t="s">
        <v>174</v>
      </c>
      <c r="E15" s="143">
        <f>'SLC Strategic Risk Register'!R27</f>
        <v>3</v>
      </c>
      <c r="F15"/>
      <c r="G15"/>
      <c r="H15"/>
      <c r="I15"/>
      <c r="J15"/>
      <c r="K15"/>
      <c r="L15"/>
    </row>
    <row r="16" spans="1:12" x14ac:dyDescent="0.25">
      <c r="A16" s="147" t="s">
        <v>53</v>
      </c>
      <c r="B16" s="147" t="s">
        <v>173</v>
      </c>
      <c r="C16" s="147"/>
      <c r="D16" s="145" t="s">
        <v>186</v>
      </c>
      <c r="E16" s="143">
        <f>'SLC Strategic Risk Register'!R29</f>
        <v>12</v>
      </c>
      <c r="F16"/>
      <c r="G16"/>
      <c r="H16"/>
      <c r="I16"/>
      <c r="J16"/>
      <c r="K16"/>
      <c r="L16"/>
    </row>
    <row r="17" spans="1:12" x14ac:dyDescent="0.25">
      <c r="A17" s="155"/>
      <c r="B17" s="155"/>
      <c r="C17" s="155"/>
      <c r="D17" s="1"/>
      <c r="E17" s="1"/>
      <c r="F17" s="155"/>
      <c r="G17" s="155"/>
      <c r="H17" s="155"/>
      <c r="I17" s="155"/>
      <c r="J17" s="155"/>
      <c r="K17" s="155"/>
      <c r="L17" s="157"/>
    </row>
    <row r="18" spans="1:12" ht="15.75" x14ac:dyDescent="0.25">
      <c r="A18" s="155"/>
      <c r="B18" s="155"/>
      <c r="C18" s="155"/>
      <c r="D18" s="155"/>
      <c r="E18" s="155"/>
      <c r="F18" s="155"/>
      <c r="G18" s="106"/>
      <c r="H18" s="123"/>
      <c r="I18" s="155"/>
      <c r="J18" s="155"/>
      <c r="K18" s="155"/>
      <c r="L18" s="157"/>
    </row>
    <row r="19" spans="1:12" ht="15.75" x14ac:dyDescent="0.25">
      <c r="A19" s="137" t="s">
        <v>162</v>
      </c>
      <c r="B19" s="137" t="s">
        <v>187</v>
      </c>
      <c r="C19" s="155"/>
      <c r="D19" s="155"/>
      <c r="E19" s="155"/>
      <c r="F19" s="155"/>
      <c r="G19" s="106"/>
      <c r="H19" s="123"/>
      <c r="I19" s="155"/>
      <c r="J19" s="155"/>
      <c r="K19" s="155"/>
      <c r="L19" s="157"/>
    </row>
    <row r="20" spans="1:12" ht="15.75" x14ac:dyDescent="0.25">
      <c r="A20" s="146" t="s">
        <v>165</v>
      </c>
      <c r="B20" s="146" t="s">
        <v>188</v>
      </c>
      <c r="C20" s="155"/>
      <c r="D20" s="155"/>
      <c r="E20" s="155"/>
      <c r="F20" s="155"/>
      <c r="G20" s="106"/>
      <c r="H20" s="123"/>
      <c r="I20" s="155"/>
      <c r="J20" s="155"/>
      <c r="K20" s="155"/>
      <c r="L20" s="157"/>
    </row>
    <row r="21" spans="1:12" ht="25.5" x14ac:dyDescent="0.25">
      <c r="A21" s="146" t="s">
        <v>166</v>
      </c>
      <c r="B21" s="146" t="s">
        <v>189</v>
      </c>
      <c r="C21" s="155"/>
      <c r="D21" s="155"/>
      <c r="E21" s="155"/>
      <c r="F21" s="155"/>
      <c r="G21" s="106"/>
      <c r="H21" s="123"/>
      <c r="I21" s="155"/>
      <c r="J21" s="155"/>
      <c r="K21" s="155"/>
      <c r="L21" s="157"/>
    </row>
    <row r="22" spans="1:12" ht="25.5" x14ac:dyDescent="0.25">
      <c r="A22" s="146" t="s">
        <v>167</v>
      </c>
      <c r="B22" s="146" t="s">
        <v>190</v>
      </c>
      <c r="C22" s="155"/>
      <c r="D22" s="155"/>
      <c r="E22" s="155"/>
      <c r="F22" s="155"/>
      <c r="G22" s="155"/>
      <c r="H22" s="155"/>
      <c r="I22" s="155"/>
      <c r="J22" s="155"/>
      <c r="K22" s="155"/>
      <c r="L22" s="157"/>
    </row>
    <row r="23" spans="1:12" ht="38.25" x14ac:dyDescent="0.25">
      <c r="A23" s="146" t="s">
        <v>171</v>
      </c>
      <c r="B23" s="146" t="s">
        <v>191</v>
      </c>
      <c r="C23" s="155"/>
      <c r="D23" s="155"/>
      <c r="E23" s="155"/>
      <c r="F23" s="155"/>
      <c r="G23" s="155"/>
      <c r="H23" s="155"/>
      <c r="I23" s="155"/>
      <c r="J23" s="155"/>
      <c r="K23" s="155"/>
      <c r="L23" s="157"/>
    </row>
    <row r="24" spans="1:12" ht="51" x14ac:dyDescent="0.25">
      <c r="A24" s="146" t="s">
        <v>173</v>
      </c>
      <c r="B24" s="146" t="s">
        <v>192</v>
      </c>
      <c r="C24" s="155"/>
      <c r="D24" s="155"/>
      <c r="E24" s="155"/>
      <c r="F24" s="155"/>
      <c r="G24" s="155"/>
      <c r="H24" s="155"/>
      <c r="I24" s="155"/>
      <c r="J24" s="155"/>
      <c r="K24" s="155"/>
      <c r="L24" s="157"/>
    </row>
    <row r="25" spans="1:12" ht="38.25" x14ac:dyDescent="0.25">
      <c r="A25" s="146" t="s">
        <v>177</v>
      </c>
      <c r="B25" s="146" t="s">
        <v>193</v>
      </c>
      <c r="C25" s="155"/>
      <c r="D25" s="155"/>
      <c r="E25" s="155"/>
      <c r="F25" s="155"/>
      <c r="G25" s="155"/>
      <c r="H25" s="155"/>
      <c r="I25" s="155"/>
      <c r="J25" s="155"/>
      <c r="K25" s="155"/>
      <c r="L25" s="157"/>
    </row>
    <row r="27" spans="1:12" x14ac:dyDescent="0.25">
      <c r="A27" s="137" t="s">
        <v>57</v>
      </c>
      <c r="B27" s="137"/>
      <c r="C27" s="155"/>
      <c r="D27" s="155"/>
      <c r="E27" s="155"/>
      <c r="F27" s="155"/>
      <c r="G27" s="155"/>
      <c r="H27" s="155"/>
      <c r="I27" s="155"/>
      <c r="J27" s="155"/>
      <c r="K27" s="155"/>
      <c r="L27" s="157"/>
    </row>
    <row r="28" spans="1:12" x14ac:dyDescent="0.25">
      <c r="A28" s="124" t="s">
        <v>58</v>
      </c>
      <c r="B28" s="125" t="s">
        <v>59</v>
      </c>
      <c r="C28" s="155"/>
      <c r="D28" s="155"/>
      <c r="E28" s="155"/>
      <c r="F28" s="155"/>
      <c r="G28" s="155"/>
      <c r="H28" s="155"/>
      <c r="I28" s="155"/>
      <c r="J28" s="155"/>
      <c r="K28" s="155"/>
      <c r="L28" s="157"/>
    </row>
    <row r="29" spans="1:12" x14ac:dyDescent="0.25">
      <c r="A29" s="126" t="s">
        <v>61</v>
      </c>
      <c r="B29" s="127" t="s">
        <v>62</v>
      </c>
      <c r="C29" s="155"/>
      <c r="D29" s="155"/>
      <c r="E29" s="155"/>
      <c r="F29" s="155"/>
      <c r="G29" s="155"/>
      <c r="H29" s="155"/>
      <c r="I29" s="155"/>
      <c r="J29" s="155"/>
      <c r="K29" s="155"/>
      <c r="L29" s="157"/>
    </row>
    <row r="30" spans="1:12" x14ac:dyDescent="0.25">
      <c r="A30" s="126" t="s">
        <v>64</v>
      </c>
      <c r="B30" s="128" t="s">
        <v>65</v>
      </c>
      <c r="C30" s="155"/>
      <c r="D30" s="155"/>
      <c r="E30" s="155"/>
      <c r="F30" s="155"/>
      <c r="G30" s="155"/>
      <c r="H30" s="155"/>
      <c r="I30" s="155"/>
      <c r="J30" s="155"/>
      <c r="K30" s="155"/>
      <c r="L30" s="157"/>
    </row>
    <row r="31" spans="1:12" x14ac:dyDescent="0.25">
      <c r="A31" s="129" t="s">
        <v>67</v>
      </c>
      <c r="B31" s="130" t="s">
        <v>68</v>
      </c>
      <c r="C31" s="155"/>
      <c r="D31" s="155"/>
      <c r="E31" s="155"/>
      <c r="F31" s="155"/>
      <c r="G31" s="155"/>
      <c r="H31" s="155"/>
      <c r="I31" s="155"/>
      <c r="J31" s="155"/>
      <c r="K31" s="155"/>
      <c r="L31" s="157"/>
    </row>
  </sheetData>
  <sortState xmlns:xlrd2="http://schemas.microsoft.com/office/spreadsheetml/2017/richdata2" ref="A6:E16">
    <sortCondition ref="A6:A16"/>
  </sortState>
  <conditionalFormatting sqref="E7:E13 E15:E16">
    <cfRule type="cellIs" dxfId="3" priority="1" operator="between">
      <formula>20</formula>
      <formula>25</formula>
    </cfRule>
    <cfRule type="cellIs" dxfId="2" priority="2" operator="between">
      <formula>10</formula>
      <formula>19</formula>
    </cfRule>
    <cfRule type="cellIs" dxfId="1" priority="3" operator="between">
      <formula>4</formula>
      <formula>9</formula>
    </cfRule>
    <cfRule type="cellIs" dxfId="0" priority="4" operator="between">
      <formula>1</formula>
      <formula>3</formula>
    </cfRule>
  </conditionalFormatting>
  <dataValidations count="1">
    <dataValidation type="list" allowBlank="1" showInputMessage="1" showErrorMessage="1" sqref="B6:C16" xr:uid="{EC13C388-79D8-434F-B572-3FE1085A30F5}">
      <formula1>$A$20:$A$25</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E7EF8-352D-4C72-8AD7-3C2AB0500DAD}">
  <sheetPr>
    <pageSetUpPr fitToPage="1"/>
  </sheetPr>
  <dimension ref="A1:R45"/>
  <sheetViews>
    <sheetView showGridLines="0" zoomScale="85" zoomScaleNormal="85" zoomScaleSheetLayoutView="40" workbookViewId="0">
      <selection activeCell="D7" sqref="D7"/>
    </sheetView>
  </sheetViews>
  <sheetFormatPr defaultColWidth="8" defaultRowHeight="15" x14ac:dyDescent="0.25"/>
  <cols>
    <col min="1" max="1" width="29.625" style="48" customWidth="1"/>
    <col min="2" max="2" width="3.75" style="48" bestFit="1" customWidth="1"/>
    <col min="3" max="3" width="16.625" style="48" customWidth="1"/>
    <col min="4" max="4" width="24.25" style="48" customWidth="1"/>
    <col min="5" max="7" width="16.625" style="48" customWidth="1"/>
    <col min="8" max="8" width="0.75" style="48" customWidth="1"/>
    <col min="9" max="9" width="3.125" style="48" customWidth="1"/>
    <col min="10" max="10" width="28.75" style="48" customWidth="1"/>
    <col min="11" max="11" width="16.25" style="48" bestFit="1" customWidth="1"/>
    <col min="12" max="12" width="52" style="48" customWidth="1"/>
    <col min="13" max="13" width="28" style="48" customWidth="1"/>
    <col min="14" max="14" width="31" style="48" customWidth="1"/>
    <col min="15" max="15" width="12.125" style="48" bestFit="1" customWidth="1"/>
    <col min="16" max="235" width="8" style="48"/>
    <col min="236" max="236" width="3.75" style="48" bestFit="1" customWidth="1"/>
    <col min="237" max="237" width="14.75" style="48" customWidth="1"/>
    <col min="238" max="238" width="3.375" style="48" customWidth="1"/>
    <col min="239" max="243" width="18.125" style="48" customWidth="1"/>
    <col min="244" max="491" width="8" style="48"/>
    <col min="492" max="492" width="3.75" style="48" bestFit="1" customWidth="1"/>
    <col min="493" max="493" width="14.75" style="48" customWidth="1"/>
    <col min="494" max="494" width="3.375" style="48" customWidth="1"/>
    <col min="495" max="499" width="18.125" style="48" customWidth="1"/>
    <col min="500" max="747" width="8" style="48"/>
    <col min="748" max="748" width="3.75" style="48" bestFit="1" customWidth="1"/>
    <col min="749" max="749" width="14.75" style="48" customWidth="1"/>
    <col min="750" max="750" width="3.375" style="48" customWidth="1"/>
    <col min="751" max="755" width="18.125" style="48" customWidth="1"/>
    <col min="756" max="1003" width="8" style="48"/>
    <col min="1004" max="1004" width="3.75" style="48" bestFit="1" customWidth="1"/>
    <col min="1005" max="1005" width="14.75" style="48" customWidth="1"/>
    <col min="1006" max="1006" width="3.375" style="48" customWidth="1"/>
    <col min="1007" max="1011" width="18.125" style="48" customWidth="1"/>
    <col min="1012" max="1259" width="8" style="48"/>
    <col min="1260" max="1260" width="3.75" style="48" bestFit="1" customWidth="1"/>
    <col min="1261" max="1261" width="14.75" style="48" customWidth="1"/>
    <col min="1262" max="1262" width="3.375" style="48" customWidth="1"/>
    <col min="1263" max="1267" width="18.125" style="48" customWidth="1"/>
    <col min="1268" max="1515" width="8" style="48"/>
    <col min="1516" max="1516" width="3.75" style="48" bestFit="1" customWidth="1"/>
    <col min="1517" max="1517" width="14.75" style="48" customWidth="1"/>
    <col min="1518" max="1518" width="3.375" style="48" customWidth="1"/>
    <col min="1519" max="1523" width="18.125" style="48" customWidth="1"/>
    <col min="1524" max="1771" width="8" style="48"/>
    <col min="1772" max="1772" width="3.75" style="48" bestFit="1" customWidth="1"/>
    <col min="1773" max="1773" width="14.75" style="48" customWidth="1"/>
    <col min="1774" max="1774" width="3.375" style="48" customWidth="1"/>
    <col min="1775" max="1779" width="18.125" style="48" customWidth="1"/>
    <col min="1780" max="2027" width="8" style="48"/>
    <col min="2028" max="2028" width="3.75" style="48" bestFit="1" customWidth="1"/>
    <col min="2029" max="2029" width="14.75" style="48" customWidth="1"/>
    <col min="2030" max="2030" width="3.375" style="48" customWidth="1"/>
    <col min="2031" max="2035" width="18.125" style="48" customWidth="1"/>
    <col min="2036" max="2283" width="8" style="48"/>
    <col min="2284" max="2284" width="3.75" style="48" bestFit="1" customWidth="1"/>
    <col min="2285" max="2285" width="14.75" style="48" customWidth="1"/>
    <col min="2286" max="2286" width="3.375" style="48" customWidth="1"/>
    <col min="2287" max="2291" width="18.125" style="48" customWidth="1"/>
    <col min="2292" max="2539" width="8" style="48"/>
    <col min="2540" max="2540" width="3.75" style="48" bestFit="1" customWidth="1"/>
    <col min="2541" max="2541" width="14.75" style="48" customWidth="1"/>
    <col min="2542" max="2542" width="3.375" style="48" customWidth="1"/>
    <col min="2543" max="2547" width="18.125" style="48" customWidth="1"/>
    <col min="2548" max="2795" width="8" style="48"/>
    <col min="2796" max="2796" width="3.75" style="48" bestFit="1" customWidth="1"/>
    <col min="2797" max="2797" width="14.75" style="48" customWidth="1"/>
    <col min="2798" max="2798" width="3.375" style="48" customWidth="1"/>
    <col min="2799" max="2803" width="18.125" style="48" customWidth="1"/>
    <col min="2804" max="3051" width="8" style="48"/>
    <col min="3052" max="3052" width="3.75" style="48" bestFit="1" customWidth="1"/>
    <col min="3053" max="3053" width="14.75" style="48" customWidth="1"/>
    <col min="3054" max="3054" width="3.375" style="48" customWidth="1"/>
    <col min="3055" max="3059" width="18.125" style="48" customWidth="1"/>
    <col min="3060" max="3307" width="8" style="48"/>
    <col min="3308" max="3308" width="3.75" style="48" bestFit="1" customWidth="1"/>
    <col min="3309" max="3309" width="14.75" style="48" customWidth="1"/>
    <col min="3310" max="3310" width="3.375" style="48" customWidth="1"/>
    <col min="3311" max="3315" width="18.125" style="48" customWidth="1"/>
    <col min="3316" max="3563" width="8" style="48"/>
    <col min="3564" max="3564" width="3.75" style="48" bestFit="1" customWidth="1"/>
    <col min="3565" max="3565" width="14.75" style="48" customWidth="1"/>
    <col min="3566" max="3566" width="3.375" style="48" customWidth="1"/>
    <col min="3567" max="3571" width="18.125" style="48" customWidth="1"/>
    <col min="3572" max="3819" width="8" style="48"/>
    <col min="3820" max="3820" width="3.75" style="48" bestFit="1" customWidth="1"/>
    <col min="3821" max="3821" width="14.75" style="48" customWidth="1"/>
    <col min="3822" max="3822" width="3.375" style="48" customWidth="1"/>
    <col min="3823" max="3827" width="18.125" style="48" customWidth="1"/>
    <col min="3828" max="4075" width="8" style="48"/>
    <col min="4076" max="4076" width="3.75" style="48" bestFit="1" customWidth="1"/>
    <col min="4077" max="4077" width="14.75" style="48" customWidth="1"/>
    <col min="4078" max="4078" width="3.375" style="48" customWidth="1"/>
    <col min="4079" max="4083" width="18.125" style="48" customWidth="1"/>
    <col min="4084" max="4331" width="8" style="48"/>
    <col min="4332" max="4332" width="3.75" style="48" bestFit="1" customWidth="1"/>
    <col min="4333" max="4333" width="14.75" style="48" customWidth="1"/>
    <col min="4334" max="4334" width="3.375" style="48" customWidth="1"/>
    <col min="4335" max="4339" width="18.125" style="48" customWidth="1"/>
    <col min="4340" max="4587" width="8" style="48"/>
    <col min="4588" max="4588" width="3.75" style="48" bestFit="1" customWidth="1"/>
    <col min="4589" max="4589" width="14.75" style="48" customWidth="1"/>
    <col min="4590" max="4590" width="3.375" style="48" customWidth="1"/>
    <col min="4591" max="4595" width="18.125" style="48" customWidth="1"/>
    <col min="4596" max="4843" width="8" style="48"/>
    <col min="4844" max="4844" width="3.75" style="48" bestFit="1" customWidth="1"/>
    <col min="4845" max="4845" width="14.75" style="48" customWidth="1"/>
    <col min="4846" max="4846" width="3.375" style="48" customWidth="1"/>
    <col min="4847" max="4851" width="18.125" style="48" customWidth="1"/>
    <col min="4852" max="5099" width="8" style="48"/>
    <col min="5100" max="5100" width="3.75" style="48" bestFit="1" customWidth="1"/>
    <col min="5101" max="5101" width="14.75" style="48" customWidth="1"/>
    <col min="5102" max="5102" width="3.375" style="48" customWidth="1"/>
    <col min="5103" max="5107" width="18.125" style="48" customWidth="1"/>
    <col min="5108" max="5355" width="8" style="48"/>
    <col min="5356" max="5356" width="3.75" style="48" bestFit="1" customWidth="1"/>
    <col min="5357" max="5357" width="14.75" style="48" customWidth="1"/>
    <col min="5358" max="5358" width="3.375" style="48" customWidth="1"/>
    <col min="5359" max="5363" width="18.125" style="48" customWidth="1"/>
    <col min="5364" max="5611" width="8" style="48"/>
    <col min="5612" max="5612" width="3.75" style="48" bestFit="1" customWidth="1"/>
    <col min="5613" max="5613" width="14.75" style="48" customWidth="1"/>
    <col min="5614" max="5614" width="3.375" style="48" customWidth="1"/>
    <col min="5615" max="5619" width="18.125" style="48" customWidth="1"/>
    <col min="5620" max="5867" width="8" style="48"/>
    <col min="5868" max="5868" width="3.75" style="48" bestFit="1" customWidth="1"/>
    <col min="5869" max="5869" width="14.75" style="48" customWidth="1"/>
    <col min="5870" max="5870" width="3.375" style="48" customWidth="1"/>
    <col min="5871" max="5875" width="18.125" style="48" customWidth="1"/>
    <col min="5876" max="6123" width="8" style="48"/>
    <col min="6124" max="6124" width="3.75" style="48" bestFit="1" customWidth="1"/>
    <col min="6125" max="6125" width="14.75" style="48" customWidth="1"/>
    <col min="6126" max="6126" width="3.375" style="48" customWidth="1"/>
    <col min="6127" max="6131" width="18.125" style="48" customWidth="1"/>
    <col min="6132" max="6379" width="8" style="48"/>
    <col min="6380" max="6380" width="3.75" style="48" bestFit="1" customWidth="1"/>
    <col min="6381" max="6381" width="14.75" style="48" customWidth="1"/>
    <col min="6382" max="6382" width="3.375" style="48" customWidth="1"/>
    <col min="6383" max="6387" width="18.125" style="48" customWidth="1"/>
    <col min="6388" max="6635" width="8" style="48"/>
    <col min="6636" max="6636" width="3.75" style="48" bestFit="1" customWidth="1"/>
    <col min="6637" max="6637" width="14.75" style="48" customWidth="1"/>
    <col min="6638" max="6638" width="3.375" style="48" customWidth="1"/>
    <col min="6639" max="6643" width="18.125" style="48" customWidth="1"/>
    <col min="6644" max="6891" width="8" style="48"/>
    <col min="6892" max="6892" width="3.75" style="48" bestFit="1" customWidth="1"/>
    <col min="6893" max="6893" width="14.75" style="48" customWidth="1"/>
    <col min="6894" max="6894" width="3.375" style="48" customWidth="1"/>
    <col min="6895" max="6899" width="18.125" style="48" customWidth="1"/>
    <col min="6900" max="7147" width="8" style="48"/>
    <col min="7148" max="7148" width="3.75" style="48" bestFit="1" customWidth="1"/>
    <col min="7149" max="7149" width="14.75" style="48" customWidth="1"/>
    <col min="7150" max="7150" width="3.375" style="48" customWidth="1"/>
    <col min="7151" max="7155" width="18.125" style="48" customWidth="1"/>
    <col min="7156" max="7403" width="8" style="48"/>
    <col min="7404" max="7404" width="3.75" style="48" bestFit="1" customWidth="1"/>
    <col min="7405" max="7405" width="14.75" style="48" customWidth="1"/>
    <col min="7406" max="7406" width="3.375" style="48" customWidth="1"/>
    <col min="7407" max="7411" width="18.125" style="48" customWidth="1"/>
    <col min="7412" max="7659" width="8" style="48"/>
    <col min="7660" max="7660" width="3.75" style="48" bestFit="1" customWidth="1"/>
    <col min="7661" max="7661" width="14.75" style="48" customWidth="1"/>
    <col min="7662" max="7662" width="3.375" style="48" customWidth="1"/>
    <col min="7663" max="7667" width="18.125" style="48" customWidth="1"/>
    <col min="7668" max="7915" width="8" style="48"/>
    <col min="7916" max="7916" width="3.75" style="48" bestFit="1" customWidth="1"/>
    <col min="7917" max="7917" width="14.75" style="48" customWidth="1"/>
    <col min="7918" max="7918" width="3.375" style="48" customWidth="1"/>
    <col min="7919" max="7923" width="18.125" style="48" customWidth="1"/>
    <col min="7924" max="8171" width="8" style="48"/>
    <col min="8172" max="8172" width="3.75" style="48" bestFit="1" customWidth="1"/>
    <col min="8173" max="8173" width="14.75" style="48" customWidth="1"/>
    <col min="8174" max="8174" width="3.375" style="48" customWidth="1"/>
    <col min="8175" max="8179" width="18.125" style="48" customWidth="1"/>
    <col min="8180" max="8427" width="8" style="48"/>
    <col min="8428" max="8428" width="3.75" style="48" bestFit="1" customWidth="1"/>
    <col min="8429" max="8429" width="14.75" style="48" customWidth="1"/>
    <col min="8430" max="8430" width="3.375" style="48" customWidth="1"/>
    <col min="8431" max="8435" width="18.125" style="48" customWidth="1"/>
    <col min="8436" max="8683" width="8" style="48"/>
    <col min="8684" max="8684" width="3.75" style="48" bestFit="1" customWidth="1"/>
    <col min="8685" max="8685" width="14.75" style="48" customWidth="1"/>
    <col min="8686" max="8686" width="3.375" style="48" customWidth="1"/>
    <col min="8687" max="8691" width="18.125" style="48" customWidth="1"/>
    <col min="8692" max="8939" width="8" style="48"/>
    <col min="8940" max="8940" width="3.75" style="48" bestFit="1" customWidth="1"/>
    <col min="8941" max="8941" width="14.75" style="48" customWidth="1"/>
    <col min="8942" max="8942" width="3.375" style="48" customWidth="1"/>
    <col min="8943" max="8947" width="18.125" style="48" customWidth="1"/>
    <col min="8948" max="9195" width="8" style="48"/>
    <col min="9196" max="9196" width="3.75" style="48" bestFit="1" customWidth="1"/>
    <col min="9197" max="9197" width="14.75" style="48" customWidth="1"/>
    <col min="9198" max="9198" width="3.375" style="48" customWidth="1"/>
    <col min="9199" max="9203" width="18.125" style="48" customWidth="1"/>
    <col min="9204" max="9451" width="8" style="48"/>
    <col min="9452" max="9452" width="3.75" style="48" bestFit="1" customWidth="1"/>
    <col min="9453" max="9453" width="14.75" style="48" customWidth="1"/>
    <col min="9454" max="9454" width="3.375" style="48" customWidth="1"/>
    <col min="9455" max="9459" width="18.125" style="48" customWidth="1"/>
    <col min="9460" max="9707" width="8" style="48"/>
    <col min="9708" max="9708" width="3.75" style="48" bestFit="1" customWidth="1"/>
    <col min="9709" max="9709" width="14.75" style="48" customWidth="1"/>
    <col min="9710" max="9710" width="3.375" style="48" customWidth="1"/>
    <col min="9711" max="9715" width="18.125" style="48" customWidth="1"/>
    <col min="9716" max="9963" width="8" style="48"/>
    <col min="9964" max="9964" width="3.75" style="48" bestFit="1" customWidth="1"/>
    <col min="9965" max="9965" width="14.75" style="48" customWidth="1"/>
    <col min="9966" max="9966" width="3.375" style="48" customWidth="1"/>
    <col min="9967" max="9971" width="18.125" style="48" customWidth="1"/>
    <col min="9972" max="10219" width="8" style="48"/>
    <col min="10220" max="10220" width="3.75" style="48" bestFit="1" customWidth="1"/>
    <col min="10221" max="10221" width="14.75" style="48" customWidth="1"/>
    <col min="10222" max="10222" width="3.375" style="48" customWidth="1"/>
    <col min="10223" max="10227" width="18.125" style="48" customWidth="1"/>
    <col min="10228" max="10475" width="8" style="48"/>
    <col min="10476" max="10476" width="3.75" style="48" bestFit="1" customWidth="1"/>
    <col min="10477" max="10477" width="14.75" style="48" customWidth="1"/>
    <col min="10478" max="10478" width="3.375" style="48" customWidth="1"/>
    <col min="10479" max="10483" width="18.125" style="48" customWidth="1"/>
    <col min="10484" max="10731" width="8" style="48"/>
    <col min="10732" max="10732" width="3.75" style="48" bestFit="1" customWidth="1"/>
    <col min="10733" max="10733" width="14.75" style="48" customWidth="1"/>
    <col min="10734" max="10734" width="3.375" style="48" customWidth="1"/>
    <col min="10735" max="10739" width="18.125" style="48" customWidth="1"/>
    <col min="10740" max="10987" width="8" style="48"/>
    <col min="10988" max="10988" width="3.75" style="48" bestFit="1" customWidth="1"/>
    <col min="10989" max="10989" width="14.75" style="48" customWidth="1"/>
    <col min="10990" max="10990" width="3.375" style="48" customWidth="1"/>
    <col min="10991" max="10995" width="18.125" style="48" customWidth="1"/>
    <col min="10996" max="11243" width="8" style="48"/>
    <col min="11244" max="11244" width="3.75" style="48" bestFit="1" customWidth="1"/>
    <col min="11245" max="11245" width="14.75" style="48" customWidth="1"/>
    <col min="11246" max="11246" width="3.375" style="48" customWidth="1"/>
    <col min="11247" max="11251" width="18.125" style="48" customWidth="1"/>
    <col min="11252" max="11499" width="8" style="48"/>
    <col min="11500" max="11500" width="3.75" style="48" bestFit="1" customWidth="1"/>
    <col min="11501" max="11501" width="14.75" style="48" customWidth="1"/>
    <col min="11502" max="11502" width="3.375" style="48" customWidth="1"/>
    <col min="11503" max="11507" width="18.125" style="48" customWidth="1"/>
    <col min="11508" max="11755" width="8" style="48"/>
    <col min="11756" max="11756" width="3.75" style="48" bestFit="1" customWidth="1"/>
    <col min="11757" max="11757" width="14.75" style="48" customWidth="1"/>
    <col min="11758" max="11758" width="3.375" style="48" customWidth="1"/>
    <col min="11759" max="11763" width="18.125" style="48" customWidth="1"/>
    <col min="11764" max="12011" width="8" style="48"/>
    <col min="12012" max="12012" width="3.75" style="48" bestFit="1" customWidth="1"/>
    <col min="12013" max="12013" width="14.75" style="48" customWidth="1"/>
    <col min="12014" max="12014" width="3.375" style="48" customWidth="1"/>
    <col min="12015" max="12019" width="18.125" style="48" customWidth="1"/>
    <col min="12020" max="12267" width="8" style="48"/>
    <col min="12268" max="12268" width="3.75" style="48" bestFit="1" customWidth="1"/>
    <col min="12269" max="12269" width="14.75" style="48" customWidth="1"/>
    <col min="12270" max="12270" width="3.375" style="48" customWidth="1"/>
    <col min="12271" max="12275" width="18.125" style="48" customWidth="1"/>
    <col min="12276" max="12523" width="8" style="48"/>
    <col min="12524" max="12524" width="3.75" style="48" bestFit="1" customWidth="1"/>
    <col min="12525" max="12525" width="14.75" style="48" customWidth="1"/>
    <col min="12526" max="12526" width="3.375" style="48" customWidth="1"/>
    <col min="12527" max="12531" width="18.125" style="48" customWidth="1"/>
    <col min="12532" max="12779" width="8" style="48"/>
    <col min="12780" max="12780" width="3.75" style="48" bestFit="1" customWidth="1"/>
    <col min="12781" max="12781" width="14.75" style="48" customWidth="1"/>
    <col min="12782" max="12782" width="3.375" style="48" customWidth="1"/>
    <col min="12783" max="12787" width="18.125" style="48" customWidth="1"/>
    <col min="12788" max="13035" width="8" style="48"/>
    <col min="13036" max="13036" width="3.75" style="48" bestFit="1" customWidth="1"/>
    <col min="13037" max="13037" width="14.75" style="48" customWidth="1"/>
    <col min="13038" max="13038" width="3.375" style="48" customWidth="1"/>
    <col min="13039" max="13043" width="18.125" style="48" customWidth="1"/>
    <col min="13044" max="13291" width="8" style="48"/>
    <col min="13292" max="13292" width="3.75" style="48" bestFit="1" customWidth="1"/>
    <col min="13293" max="13293" width="14.75" style="48" customWidth="1"/>
    <col min="13294" max="13294" width="3.375" style="48" customWidth="1"/>
    <col min="13295" max="13299" width="18.125" style="48" customWidth="1"/>
    <col min="13300" max="13547" width="8" style="48"/>
    <col min="13548" max="13548" width="3.75" style="48" bestFit="1" customWidth="1"/>
    <col min="13549" max="13549" width="14.75" style="48" customWidth="1"/>
    <col min="13550" max="13550" width="3.375" style="48" customWidth="1"/>
    <col min="13551" max="13555" width="18.125" style="48" customWidth="1"/>
    <col min="13556" max="13803" width="8" style="48"/>
    <col min="13804" max="13804" width="3.75" style="48" bestFit="1" customWidth="1"/>
    <col min="13805" max="13805" width="14.75" style="48" customWidth="1"/>
    <col min="13806" max="13806" width="3.375" style="48" customWidth="1"/>
    <col min="13807" max="13811" width="18.125" style="48" customWidth="1"/>
    <col min="13812" max="14059" width="8" style="48"/>
    <col min="14060" max="14060" width="3.75" style="48" bestFit="1" customWidth="1"/>
    <col min="14061" max="14061" width="14.75" style="48" customWidth="1"/>
    <col min="14062" max="14062" width="3.375" style="48" customWidth="1"/>
    <col min="14063" max="14067" width="18.125" style="48" customWidth="1"/>
    <col min="14068" max="14315" width="8" style="48"/>
    <col min="14316" max="14316" width="3.75" style="48" bestFit="1" customWidth="1"/>
    <col min="14317" max="14317" width="14.75" style="48" customWidth="1"/>
    <col min="14318" max="14318" width="3.375" style="48" customWidth="1"/>
    <col min="14319" max="14323" width="18.125" style="48" customWidth="1"/>
    <col min="14324" max="14571" width="8" style="48"/>
    <col min="14572" max="14572" width="3.75" style="48" bestFit="1" customWidth="1"/>
    <col min="14573" max="14573" width="14.75" style="48" customWidth="1"/>
    <col min="14574" max="14574" width="3.375" style="48" customWidth="1"/>
    <col min="14575" max="14579" width="18.125" style="48" customWidth="1"/>
    <col min="14580" max="14827" width="8" style="48"/>
    <col min="14828" max="14828" width="3.75" style="48" bestFit="1" customWidth="1"/>
    <col min="14829" max="14829" width="14.75" style="48" customWidth="1"/>
    <col min="14830" max="14830" width="3.375" style="48" customWidth="1"/>
    <col min="14831" max="14835" width="18.125" style="48" customWidth="1"/>
    <col min="14836" max="15083" width="8" style="48"/>
    <col min="15084" max="15084" width="3.75" style="48" bestFit="1" customWidth="1"/>
    <col min="15085" max="15085" width="14.75" style="48" customWidth="1"/>
    <col min="15086" max="15086" width="3.375" style="48" customWidth="1"/>
    <col min="15087" max="15091" width="18.125" style="48" customWidth="1"/>
    <col min="15092" max="15339" width="8" style="48"/>
    <col min="15340" max="15340" width="3.75" style="48" bestFit="1" customWidth="1"/>
    <col min="15341" max="15341" width="14.75" style="48" customWidth="1"/>
    <col min="15342" max="15342" width="3.375" style="48" customWidth="1"/>
    <col min="15343" max="15347" width="18.125" style="48" customWidth="1"/>
    <col min="15348" max="15595" width="8" style="48"/>
    <col min="15596" max="15596" width="3.75" style="48" bestFit="1" customWidth="1"/>
    <col min="15597" max="15597" width="14.75" style="48" customWidth="1"/>
    <col min="15598" max="15598" width="3.375" style="48" customWidth="1"/>
    <col min="15599" max="15603" width="18.125" style="48" customWidth="1"/>
    <col min="15604" max="15851" width="8" style="48"/>
    <col min="15852" max="15852" width="3.75" style="48" bestFit="1" customWidth="1"/>
    <col min="15853" max="15853" width="14.75" style="48" customWidth="1"/>
    <col min="15854" max="15854" width="3.375" style="48" customWidth="1"/>
    <col min="15855" max="15859" width="18.125" style="48" customWidth="1"/>
    <col min="15860" max="16107" width="8" style="48"/>
    <col min="16108" max="16108" width="3.75" style="48" bestFit="1" customWidth="1"/>
    <col min="16109" max="16109" width="14.75" style="48" customWidth="1"/>
    <col min="16110" max="16110" width="3.375" style="48" customWidth="1"/>
    <col min="16111" max="16115" width="18.125" style="48" customWidth="1"/>
    <col min="16116" max="16384" width="8" style="48"/>
  </cols>
  <sheetData>
    <row r="1" spans="1:18" s="40" customFormat="1" ht="21" x14ac:dyDescent="0.25">
      <c r="A1" s="120" t="s">
        <v>194</v>
      </c>
      <c r="B1" s="37"/>
      <c r="C1" s="38"/>
      <c r="D1" s="39"/>
      <c r="G1" s="39"/>
      <c r="H1" s="39"/>
      <c r="I1" s="41"/>
      <c r="J1" s="42"/>
      <c r="K1" s="190"/>
      <c r="L1" s="190"/>
      <c r="M1" s="43"/>
      <c r="N1" s="44"/>
      <c r="O1" s="44"/>
      <c r="P1" s="42"/>
      <c r="Q1" s="45"/>
      <c r="R1" s="46"/>
    </row>
    <row r="2" spans="1:18" ht="18" customHeight="1" x14ac:dyDescent="0.5">
      <c r="A2" s="191"/>
      <c r="B2" s="192"/>
      <c r="C2" s="192"/>
      <c r="D2" s="192"/>
      <c r="E2" s="192"/>
      <c r="F2" s="192"/>
      <c r="G2" s="192"/>
      <c r="H2" s="192"/>
      <c r="I2" s="192"/>
      <c r="J2" s="47"/>
      <c r="K2" s="47"/>
    </row>
    <row r="3" spans="1:18" ht="36" customHeight="1" thickBot="1" x14ac:dyDescent="0.4">
      <c r="A3" s="49" t="s">
        <v>195</v>
      </c>
      <c r="B3" s="50"/>
      <c r="C3" s="193" t="s">
        <v>196</v>
      </c>
      <c r="D3" s="193"/>
      <c r="E3" s="193"/>
      <c r="F3" s="193"/>
      <c r="G3" s="193"/>
      <c r="H3" s="51"/>
      <c r="J3" s="194" t="s">
        <v>197</v>
      </c>
      <c r="K3" s="195"/>
      <c r="L3" s="195"/>
      <c r="M3" s="196"/>
    </row>
    <row r="4" spans="1:18" ht="4.5" customHeight="1" thickTop="1" thickBot="1" x14ac:dyDescent="0.3">
      <c r="A4" s="52"/>
      <c r="B4" s="53"/>
      <c r="C4" s="53"/>
      <c r="D4" s="53"/>
      <c r="E4" s="54"/>
      <c r="F4" s="55"/>
      <c r="G4" s="56"/>
      <c r="H4" s="57"/>
      <c r="J4" s="197"/>
      <c r="K4" s="198"/>
      <c r="L4" s="198"/>
      <c r="M4" s="199"/>
    </row>
    <row r="5" spans="1:18" ht="90" customHeight="1" thickTop="1" thickBot="1" x14ac:dyDescent="0.3">
      <c r="A5" s="58" t="s">
        <v>198</v>
      </c>
      <c r="B5" s="59">
        <v>5</v>
      </c>
      <c r="C5" s="60">
        <v>5</v>
      </c>
      <c r="D5" s="61">
        <v>10</v>
      </c>
      <c r="E5" s="62">
        <v>15</v>
      </c>
      <c r="F5" s="63">
        <v>20</v>
      </c>
      <c r="G5" s="64">
        <v>25</v>
      </c>
      <c r="H5" s="65"/>
      <c r="J5" s="66" t="s">
        <v>199</v>
      </c>
      <c r="K5" s="67" t="s">
        <v>200</v>
      </c>
      <c r="L5" s="200" t="s">
        <v>201</v>
      </c>
      <c r="M5" s="201"/>
    </row>
    <row r="6" spans="1:18" ht="48.75" thickTop="1" thickBot="1" x14ac:dyDescent="0.3">
      <c r="A6" s="68" t="s">
        <v>202</v>
      </c>
      <c r="B6" s="69">
        <v>4</v>
      </c>
      <c r="C6" s="70">
        <v>4</v>
      </c>
      <c r="D6" s="60">
        <v>8</v>
      </c>
      <c r="E6" s="61">
        <v>12</v>
      </c>
      <c r="F6" s="71">
        <v>16</v>
      </c>
      <c r="G6" s="63">
        <v>20</v>
      </c>
      <c r="H6" s="72"/>
      <c r="J6" s="68" t="s">
        <v>67</v>
      </c>
      <c r="K6" s="73" t="s">
        <v>68</v>
      </c>
      <c r="L6" s="182" t="s">
        <v>203</v>
      </c>
      <c r="M6" s="183"/>
    </row>
    <row r="7" spans="1:18" ht="80.25" thickTop="1" thickBot="1" x14ac:dyDescent="0.3">
      <c r="A7" s="74" t="s">
        <v>204</v>
      </c>
      <c r="B7" s="75">
        <v>3</v>
      </c>
      <c r="C7" s="76">
        <v>3</v>
      </c>
      <c r="D7" s="77">
        <v>6</v>
      </c>
      <c r="E7" s="60">
        <v>9</v>
      </c>
      <c r="F7" s="61">
        <v>12</v>
      </c>
      <c r="G7" s="78">
        <v>15</v>
      </c>
      <c r="H7" s="79"/>
      <c r="J7" s="80" t="s">
        <v>64</v>
      </c>
      <c r="K7" s="81" t="s">
        <v>65</v>
      </c>
      <c r="L7" s="184" t="s">
        <v>205</v>
      </c>
      <c r="M7" s="185"/>
    </row>
    <row r="8" spans="1:18" ht="80.25" thickTop="1" thickBot="1" x14ac:dyDescent="0.3">
      <c r="A8" s="82" t="s">
        <v>206</v>
      </c>
      <c r="B8" s="83">
        <v>2</v>
      </c>
      <c r="C8" s="84">
        <v>2</v>
      </c>
      <c r="D8" s="85">
        <v>4</v>
      </c>
      <c r="E8" s="70">
        <v>6</v>
      </c>
      <c r="F8" s="60">
        <v>8</v>
      </c>
      <c r="G8" s="61">
        <v>10</v>
      </c>
      <c r="H8" s="86"/>
      <c r="J8" s="87" t="s">
        <v>61</v>
      </c>
      <c r="K8" s="88" t="s">
        <v>62</v>
      </c>
      <c r="L8" s="186" t="s">
        <v>207</v>
      </c>
      <c r="M8" s="187"/>
    </row>
    <row r="9" spans="1:18" ht="84" customHeight="1" thickTop="1" x14ac:dyDescent="0.25">
      <c r="A9" s="82" t="s">
        <v>208</v>
      </c>
      <c r="B9" s="83">
        <v>1</v>
      </c>
      <c r="C9" s="89">
        <v>1</v>
      </c>
      <c r="D9" s="90">
        <v>2</v>
      </c>
      <c r="E9" s="76">
        <v>3</v>
      </c>
      <c r="F9" s="77">
        <v>4</v>
      </c>
      <c r="G9" s="60">
        <v>5</v>
      </c>
      <c r="H9" s="86"/>
      <c r="J9" s="91" t="s">
        <v>58</v>
      </c>
      <c r="K9" s="92" t="s">
        <v>59</v>
      </c>
      <c r="L9" s="188" t="s">
        <v>209</v>
      </c>
      <c r="M9" s="189"/>
    </row>
    <row r="10" spans="1:18" ht="24" customHeight="1" x14ac:dyDescent="0.25">
      <c r="A10" s="83" t="s">
        <v>210</v>
      </c>
      <c r="B10" s="83"/>
      <c r="C10" s="83">
        <v>1</v>
      </c>
      <c r="D10" s="93">
        <v>2</v>
      </c>
      <c r="E10" s="94">
        <v>3</v>
      </c>
      <c r="F10" s="95">
        <v>4</v>
      </c>
      <c r="G10" s="96">
        <v>5</v>
      </c>
      <c r="H10" s="86"/>
      <c r="L10" s="97" t="s">
        <v>211</v>
      </c>
    </row>
    <row r="11" spans="1:18" ht="42" x14ac:dyDescent="0.25">
      <c r="A11" s="98" t="s">
        <v>212</v>
      </c>
      <c r="B11" s="99"/>
      <c r="C11" s="82" t="s">
        <v>213</v>
      </c>
      <c r="D11" s="82" t="s">
        <v>214</v>
      </c>
      <c r="E11" s="100" t="s">
        <v>215</v>
      </c>
      <c r="F11" s="101" t="s">
        <v>216</v>
      </c>
      <c r="G11" s="102" t="s">
        <v>217</v>
      </c>
      <c r="H11" s="103"/>
    </row>
    <row r="12" spans="1:18" ht="21" x14ac:dyDescent="0.25">
      <c r="A12" s="104"/>
      <c r="B12" s="105" t="s">
        <v>218</v>
      </c>
      <c r="C12" s="106"/>
      <c r="D12" s="106"/>
      <c r="E12" s="106"/>
      <c r="F12" s="106"/>
      <c r="G12" s="106"/>
      <c r="H12" s="106"/>
    </row>
    <row r="13" spans="1:18" ht="31.5" x14ac:dyDescent="0.25">
      <c r="A13" s="107"/>
      <c r="B13" s="106"/>
      <c r="C13" s="82" t="s">
        <v>213</v>
      </c>
      <c r="D13" s="82" t="s">
        <v>214</v>
      </c>
      <c r="E13" s="82" t="s">
        <v>215</v>
      </c>
      <c r="F13" s="82" t="s">
        <v>216</v>
      </c>
      <c r="G13" s="82" t="s">
        <v>217</v>
      </c>
      <c r="H13" s="106"/>
      <c r="L13" s="111"/>
      <c r="M13" s="111"/>
    </row>
    <row r="14" spans="1:18" ht="75" x14ac:dyDescent="0.25">
      <c r="A14" s="66" t="s">
        <v>23</v>
      </c>
      <c r="B14" s="106"/>
      <c r="C14" s="108" t="s">
        <v>219</v>
      </c>
      <c r="D14" s="108" t="s">
        <v>220</v>
      </c>
      <c r="E14" s="108" t="s">
        <v>221</v>
      </c>
      <c r="F14" s="108" t="s">
        <v>222</v>
      </c>
      <c r="G14" s="108" t="s">
        <v>223</v>
      </c>
      <c r="H14" s="109"/>
      <c r="I14" s="110"/>
      <c r="K14" s="111"/>
      <c r="L14" s="111"/>
      <c r="M14" s="111"/>
    </row>
    <row r="15" spans="1:18" ht="105" x14ac:dyDescent="0.25">
      <c r="A15" s="66" t="s">
        <v>224</v>
      </c>
      <c r="B15" s="106"/>
      <c r="C15" s="108" t="s">
        <v>225</v>
      </c>
      <c r="D15" s="108" t="s">
        <v>226</v>
      </c>
      <c r="E15" s="108" t="s">
        <v>227</v>
      </c>
      <c r="F15" s="108" t="s">
        <v>228</v>
      </c>
      <c r="G15" s="108" t="s">
        <v>229</v>
      </c>
      <c r="H15" s="109"/>
      <c r="K15" s="111"/>
      <c r="L15" s="111"/>
      <c r="M15" s="111"/>
    </row>
    <row r="16" spans="1:18" ht="90" x14ac:dyDescent="0.25">
      <c r="A16" s="66" t="s">
        <v>230</v>
      </c>
      <c r="C16" s="108" t="s">
        <v>231</v>
      </c>
      <c r="D16" s="108" t="s">
        <v>232</v>
      </c>
      <c r="E16" s="108" t="s">
        <v>233</v>
      </c>
      <c r="F16" s="108" t="s">
        <v>234</v>
      </c>
      <c r="G16" s="108" t="s">
        <v>235</v>
      </c>
      <c r="H16" s="109"/>
      <c r="K16" s="111"/>
      <c r="L16" s="111"/>
      <c r="M16" s="111"/>
    </row>
    <row r="17" spans="1:14" ht="105" x14ac:dyDescent="0.25">
      <c r="A17" s="66" t="s">
        <v>236</v>
      </c>
      <c r="C17" s="108" t="s">
        <v>237</v>
      </c>
      <c r="D17" s="108" t="s">
        <v>238</v>
      </c>
      <c r="E17" s="108" t="s">
        <v>239</v>
      </c>
      <c r="F17" s="108" t="s">
        <v>240</v>
      </c>
      <c r="G17" s="108" t="s">
        <v>241</v>
      </c>
      <c r="H17" s="109"/>
      <c r="K17" s="111"/>
      <c r="L17" s="111"/>
      <c r="M17" s="111"/>
    </row>
    <row r="18" spans="1:14" ht="18" x14ac:dyDescent="0.25">
      <c r="K18" s="111"/>
      <c r="L18" s="111"/>
      <c r="M18" s="111"/>
    </row>
    <row r="19" spans="1:14" ht="18" x14ac:dyDescent="0.25">
      <c r="J19" s="112"/>
      <c r="K19" s="111"/>
      <c r="L19" s="111"/>
      <c r="M19" s="111"/>
    </row>
    <row r="20" spans="1:14" ht="18" x14ac:dyDescent="0.25">
      <c r="A20" s="120" t="s">
        <v>242</v>
      </c>
      <c r="J20" s="120" t="s">
        <v>243</v>
      </c>
      <c r="M20" s="111"/>
      <c r="N20"/>
    </row>
    <row r="21" spans="1:14" ht="18" x14ac:dyDescent="0.25">
      <c r="A21" s="118" t="s">
        <v>200</v>
      </c>
      <c r="B21" s="118"/>
      <c r="C21" s="118" t="s">
        <v>199</v>
      </c>
      <c r="D21" s="118" t="s">
        <v>244</v>
      </c>
      <c r="J21" s="118" t="s">
        <v>18</v>
      </c>
      <c r="K21" s="118" t="s">
        <v>245</v>
      </c>
      <c r="L21" s="118" t="s">
        <v>246</v>
      </c>
      <c r="M21" s="111"/>
      <c r="N21"/>
    </row>
    <row r="22" spans="1:14" ht="15.75" x14ac:dyDescent="0.25">
      <c r="A22" s="114">
        <v>1</v>
      </c>
      <c r="B22" s="89"/>
      <c r="C22" s="89" t="s">
        <v>58</v>
      </c>
      <c r="D22" s="89" t="s">
        <v>247</v>
      </c>
      <c r="J22" s="117" t="s">
        <v>172</v>
      </c>
      <c r="K22" s="117" t="s">
        <v>173</v>
      </c>
      <c r="L22" s="117" t="s">
        <v>174</v>
      </c>
      <c r="N22"/>
    </row>
    <row r="23" spans="1:14" ht="15.75" x14ac:dyDescent="0.25">
      <c r="A23" s="114">
        <v>2</v>
      </c>
      <c r="B23" s="89"/>
      <c r="C23" s="89" t="s">
        <v>58</v>
      </c>
      <c r="D23" s="89" t="s">
        <v>247</v>
      </c>
      <c r="J23" s="117" t="s">
        <v>19</v>
      </c>
      <c r="K23" s="117" t="s">
        <v>166</v>
      </c>
      <c r="L23" s="117" t="s">
        <v>176</v>
      </c>
      <c r="N23"/>
    </row>
    <row r="24" spans="1:14" ht="15.75" x14ac:dyDescent="0.25">
      <c r="A24" s="114">
        <v>3</v>
      </c>
      <c r="B24" s="89"/>
      <c r="C24" s="89" t="s">
        <v>58</v>
      </c>
      <c r="D24" s="89" t="s">
        <v>247</v>
      </c>
      <c r="J24" s="117" t="s">
        <v>23</v>
      </c>
      <c r="K24" s="117" t="s">
        <v>166</v>
      </c>
      <c r="L24" s="117" t="s">
        <v>178</v>
      </c>
      <c r="N24"/>
    </row>
    <row r="25" spans="1:14" ht="15.75" x14ac:dyDescent="0.25">
      <c r="A25" s="114">
        <v>4</v>
      </c>
      <c r="B25" s="89"/>
      <c r="C25" s="89" t="s">
        <v>58</v>
      </c>
      <c r="D25" s="89" t="s">
        <v>247</v>
      </c>
      <c r="J25" s="117" t="s">
        <v>32</v>
      </c>
      <c r="K25" s="117" t="s">
        <v>165</v>
      </c>
      <c r="L25" s="117" t="s">
        <v>179</v>
      </c>
      <c r="N25"/>
    </row>
    <row r="26" spans="1:14" ht="15.75" x14ac:dyDescent="0.25">
      <c r="A26" s="115">
        <v>5</v>
      </c>
      <c r="B26" s="113"/>
      <c r="C26" s="113" t="s">
        <v>61</v>
      </c>
      <c r="D26" s="113" t="s">
        <v>248</v>
      </c>
      <c r="J26" s="117" t="s">
        <v>122</v>
      </c>
      <c r="K26" s="117" t="s">
        <v>173</v>
      </c>
      <c r="L26" s="117" t="s">
        <v>174</v>
      </c>
      <c r="N26"/>
    </row>
    <row r="27" spans="1:14" ht="15.75" x14ac:dyDescent="0.25">
      <c r="A27" s="115">
        <v>6</v>
      </c>
      <c r="B27" s="113"/>
      <c r="C27" s="113" t="s">
        <v>61</v>
      </c>
      <c r="D27" s="113" t="s">
        <v>248</v>
      </c>
      <c r="J27" s="117" t="s">
        <v>38</v>
      </c>
      <c r="K27" s="117" t="s">
        <v>165</v>
      </c>
      <c r="L27" s="117" t="s">
        <v>180</v>
      </c>
      <c r="N27"/>
    </row>
    <row r="28" spans="1:14" ht="30" x14ac:dyDescent="0.25">
      <c r="A28" s="115">
        <v>7</v>
      </c>
      <c r="B28" s="113"/>
      <c r="C28" s="113" t="s">
        <v>61</v>
      </c>
      <c r="D28" s="113" t="s">
        <v>248</v>
      </c>
      <c r="J28" s="117" t="s">
        <v>181</v>
      </c>
      <c r="K28" s="117" t="s">
        <v>173</v>
      </c>
      <c r="L28" s="117" t="s">
        <v>182</v>
      </c>
      <c r="N28"/>
    </row>
    <row r="29" spans="1:14" ht="15.75" x14ac:dyDescent="0.25">
      <c r="A29" s="115">
        <v>8</v>
      </c>
      <c r="B29" s="113"/>
      <c r="C29" s="113" t="s">
        <v>61</v>
      </c>
      <c r="D29" s="113" t="s">
        <v>248</v>
      </c>
      <c r="J29" s="117" t="s">
        <v>48</v>
      </c>
      <c r="K29" s="117" t="s">
        <v>165</v>
      </c>
      <c r="L29" s="117" t="s">
        <v>183</v>
      </c>
      <c r="N29"/>
    </row>
    <row r="30" spans="1:14" ht="15.75" x14ac:dyDescent="0.25">
      <c r="A30" s="115">
        <v>9</v>
      </c>
      <c r="B30" s="113"/>
      <c r="C30" s="113" t="s">
        <v>61</v>
      </c>
      <c r="D30" s="113" t="s">
        <v>248</v>
      </c>
      <c r="J30" s="117" t="s">
        <v>184</v>
      </c>
      <c r="K30" s="117" t="s">
        <v>177</v>
      </c>
      <c r="L30" s="117" t="s">
        <v>185</v>
      </c>
      <c r="N30"/>
    </row>
    <row r="31" spans="1:14" ht="15.75" x14ac:dyDescent="0.25">
      <c r="A31" s="115">
        <v>10</v>
      </c>
      <c r="B31" s="113"/>
      <c r="C31" s="113" t="s">
        <v>61</v>
      </c>
      <c r="D31" s="113" t="s">
        <v>248</v>
      </c>
      <c r="J31" s="117" t="s">
        <v>51</v>
      </c>
      <c r="K31" s="117" t="s">
        <v>173</v>
      </c>
      <c r="L31" s="117" t="s">
        <v>174</v>
      </c>
      <c r="N31"/>
    </row>
    <row r="32" spans="1:14" ht="15.75" x14ac:dyDescent="0.25">
      <c r="A32" s="115">
        <v>11</v>
      </c>
      <c r="B32" s="113"/>
      <c r="C32" s="113" t="s">
        <v>61</v>
      </c>
      <c r="D32" s="113" t="s">
        <v>248</v>
      </c>
      <c r="J32" s="117" t="s">
        <v>53</v>
      </c>
      <c r="K32" s="117" t="s">
        <v>173</v>
      </c>
      <c r="L32" s="117" t="s">
        <v>186</v>
      </c>
      <c r="N32"/>
    </row>
    <row r="33" spans="1:14" ht="15.75" x14ac:dyDescent="0.25">
      <c r="A33" s="116">
        <v>12</v>
      </c>
      <c r="B33" s="64"/>
      <c r="C33" s="64" t="s">
        <v>64</v>
      </c>
      <c r="D33" s="64" t="s">
        <v>249</v>
      </c>
      <c r="N33"/>
    </row>
    <row r="34" spans="1:14" ht="18" x14ac:dyDescent="0.25">
      <c r="A34" s="116">
        <v>13</v>
      </c>
      <c r="B34" s="64"/>
      <c r="C34" s="64" t="s">
        <v>64</v>
      </c>
      <c r="D34" s="64" t="s">
        <v>249</v>
      </c>
      <c r="K34" s="118" t="s">
        <v>250</v>
      </c>
      <c r="L34" s="118" t="s">
        <v>187</v>
      </c>
      <c r="N34"/>
    </row>
    <row r="35" spans="1:14" ht="15.75" x14ac:dyDescent="0.25">
      <c r="A35" s="116">
        <v>14</v>
      </c>
      <c r="B35" s="64"/>
      <c r="C35" s="64" t="s">
        <v>64</v>
      </c>
      <c r="D35" s="64" t="s">
        <v>249</v>
      </c>
      <c r="J35" s="119"/>
      <c r="K35" s="117" t="s">
        <v>165</v>
      </c>
      <c r="L35" s="117" t="s">
        <v>188</v>
      </c>
      <c r="N35"/>
    </row>
    <row r="36" spans="1:14" ht="30" x14ac:dyDescent="0.25">
      <c r="A36" s="116">
        <v>15</v>
      </c>
      <c r="B36" s="64"/>
      <c r="C36" s="64" t="s">
        <v>64</v>
      </c>
      <c r="D36" s="64" t="s">
        <v>249</v>
      </c>
      <c r="J36" s="119"/>
      <c r="K36" s="117" t="s">
        <v>166</v>
      </c>
      <c r="L36" s="117" t="s">
        <v>189</v>
      </c>
      <c r="N36"/>
    </row>
    <row r="37" spans="1:14" ht="30" x14ac:dyDescent="0.25">
      <c r="A37" s="116">
        <v>16</v>
      </c>
      <c r="B37" s="64"/>
      <c r="C37" s="64" t="s">
        <v>64</v>
      </c>
      <c r="D37" s="64" t="s">
        <v>249</v>
      </c>
      <c r="J37" s="119"/>
      <c r="K37" s="117" t="s">
        <v>167</v>
      </c>
      <c r="L37" s="117" t="s">
        <v>190</v>
      </c>
      <c r="N37"/>
    </row>
    <row r="38" spans="1:14" ht="30" x14ac:dyDescent="0.25">
      <c r="J38" s="119"/>
      <c r="K38" s="117" t="s">
        <v>171</v>
      </c>
      <c r="L38" s="117" t="s">
        <v>191</v>
      </c>
      <c r="N38"/>
    </row>
    <row r="39" spans="1:14" ht="45" x14ac:dyDescent="0.25">
      <c r="J39"/>
      <c r="K39" s="117" t="s">
        <v>173</v>
      </c>
      <c r="L39" s="117" t="s">
        <v>192</v>
      </c>
      <c r="N39"/>
    </row>
    <row r="40" spans="1:14" ht="45" x14ac:dyDescent="0.25">
      <c r="J40" s="119"/>
      <c r="K40" s="117" t="s">
        <v>177</v>
      </c>
      <c r="L40" s="117" t="s">
        <v>193</v>
      </c>
      <c r="N40"/>
    </row>
    <row r="41" spans="1:14" x14ac:dyDescent="0.25">
      <c r="J41"/>
      <c r="N41"/>
    </row>
    <row r="42" spans="1:14" x14ac:dyDescent="0.25">
      <c r="J42"/>
      <c r="N42"/>
    </row>
    <row r="43" spans="1:14" x14ac:dyDescent="0.25">
      <c r="J43"/>
      <c r="N43"/>
    </row>
    <row r="44" spans="1:14" x14ac:dyDescent="0.25">
      <c r="J44"/>
      <c r="N44"/>
    </row>
    <row r="45" spans="1:14" x14ac:dyDescent="0.25">
      <c r="J45"/>
    </row>
  </sheetData>
  <sortState xmlns:xlrd2="http://schemas.microsoft.com/office/spreadsheetml/2017/richdata2" ref="J22:L32">
    <sortCondition ref="J22:J32"/>
  </sortState>
  <mergeCells count="10">
    <mergeCell ref="A2:I2"/>
    <mergeCell ref="C3:G3"/>
    <mergeCell ref="J3:M3"/>
    <mergeCell ref="J4:M4"/>
    <mergeCell ref="L5:M5"/>
    <mergeCell ref="L6:M6"/>
    <mergeCell ref="L7:M7"/>
    <mergeCell ref="L8:M8"/>
    <mergeCell ref="L9:M9"/>
    <mergeCell ref="K1:L1"/>
  </mergeCells>
  <printOptions horizontalCentered="1"/>
  <pageMargins left="0.70866141732283472" right="0.70866141732283472" top="0.74803149606299213" bottom="0.74803149606299213" header="0.31496062992125984" footer="0.31496062992125984"/>
  <pageSetup paperSize="9" scale="52"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B9F7D790CD87F4CA1AA24057FDCF9A7" ma:contentTypeVersion="15" ma:contentTypeDescription="Create a new document." ma:contentTypeScope="" ma:versionID="5830861add9948713644ded43e936709">
  <xsd:schema xmlns:xsd="http://www.w3.org/2001/XMLSchema" xmlns:xs="http://www.w3.org/2001/XMLSchema" xmlns:p="http://schemas.microsoft.com/office/2006/metadata/properties" xmlns:ns2="c4c25b0b-a9b2-4e3e-b634-39fec33a3420" xmlns:ns3="5345c5cd-b95b-4824-9623-986043bc3f98" targetNamespace="http://schemas.microsoft.com/office/2006/metadata/properties" ma:root="true" ma:fieldsID="6cc3d7acaee63476a450bc0225d5efd6" ns2:_="" ns3:_="">
    <xsd:import namespace="c4c25b0b-a9b2-4e3e-b634-39fec33a3420"/>
    <xsd:import namespace="5345c5cd-b95b-4824-9623-986043bc3f9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c25b0b-a9b2-4e3e-b634-39fec33a34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91377cd-c96a-43ab-ab84-0750d421662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345c5cd-b95b-4824-9623-986043bc3f9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485e359-7b98-47e1-be11-d01be9ff8dcf}" ma:internalName="TaxCatchAll" ma:showField="CatchAllData" ma:web="5345c5cd-b95b-4824-9623-986043bc3f98">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345c5cd-b95b-4824-9623-986043bc3f98" xsi:nil="true"/>
    <lcf76f155ced4ddcb4097134ff3c332f xmlns="c4c25b0b-a9b2-4e3e-b634-39fec33a342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F3A34EE-2571-4E93-86DD-19C1130D29A2}"/>
</file>

<file path=customXml/itemProps2.xml><?xml version="1.0" encoding="utf-8"?>
<ds:datastoreItem xmlns:ds="http://schemas.openxmlformats.org/officeDocument/2006/customXml" ds:itemID="{B1390F1D-531F-4B90-9876-981EFEAE48B2}">
  <ds:schemaRefs>
    <ds:schemaRef ds:uri="http://schemas.microsoft.com/sharepoint/v3/contenttype/forms"/>
  </ds:schemaRefs>
</ds:datastoreItem>
</file>

<file path=customXml/itemProps3.xml><?xml version="1.0" encoding="utf-8"?>
<ds:datastoreItem xmlns:ds="http://schemas.openxmlformats.org/officeDocument/2006/customXml" ds:itemID="{BDFE97DD-7E03-4EB8-AADB-12E4B1A10495}">
  <ds:schemaRefs>
    <ds:schemaRef ds:uri="http://schemas.microsoft.com/office/2006/documentManagement/types"/>
    <ds:schemaRef ds:uri="http://www.w3.org/XML/1998/namespace"/>
    <ds:schemaRef ds:uri="http://schemas.microsoft.com/office/infopath/2007/PartnerControls"/>
    <ds:schemaRef ds:uri="http://schemas.microsoft.com/office/2006/metadata/properties"/>
    <ds:schemaRef ds:uri="http://purl.org/dc/terms/"/>
    <ds:schemaRef ds:uri="http://purl.org/dc/elements/1.1/"/>
    <ds:schemaRef ds:uri="http://schemas.openxmlformats.org/package/2006/metadata/core-properties"/>
    <ds:schemaRef ds:uri="a7c7841c-6cc5-4d1c-af52-fbbf47b3c26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SLC Summary</vt:lpstr>
      <vt:lpstr>SLC Strategic Risk Register</vt:lpstr>
      <vt:lpstr>SLC Board Risk Appetite</vt:lpstr>
      <vt:lpstr>SLC Risk Profile &amp; Scorin</vt:lpstr>
      <vt:lpstr>_GoBack</vt:lpstr>
      <vt:lpstr>'SLC Risk Profile &amp; Scorin'!Print_Area</vt:lpstr>
      <vt:lpstr>'SLC Strategic Risk Register'!Print_Area</vt:lpstr>
      <vt:lpstr>'SLC Summary'!Print_Area</vt:lpstr>
      <vt:lpstr>'SLC Strategic Risk Register'!Print_Titles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SLC</dc:creator>
  <cp:keywords/>
  <dc:description/>
  <cp:lastModifiedBy>Stella McManus</cp:lastModifiedBy>
  <cp:revision/>
  <dcterms:created xsi:type="dcterms:W3CDTF">2021-04-30T13:50:56Z</dcterms:created>
  <dcterms:modified xsi:type="dcterms:W3CDTF">2024-11-08T14:44:40Z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0x0101001B9F7D790CD87F4CA1AA24057FDCF9A7</vt:lpwstr>
  </property>
</Properties>
</file>