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lcdata03\data\ONSReclassification\Audit Comm\Audit Comm Meetings\2025 Feb\"/>
    </mc:Choice>
  </mc:AlternateContent>
  <xr:revisionPtr revIDLastSave="0" documentId="8_{276716F7-D34E-4912-B8D5-D6C1A77949AB}" xr6:coauthVersionLast="47" xr6:coauthVersionMax="47" xr10:uidLastSave="{00000000-0000-0000-0000-000000000000}"/>
  <bookViews>
    <workbookView xWindow="-28920" yWindow="15" windowWidth="29040" windowHeight="15720" tabRatio="906" firstSheet="2" activeTab="2" xr2:uid="{00000000-000D-0000-FFFF-FFFF00000000}"/>
  </bookViews>
  <sheets>
    <sheet name="Title Page" sheetId="25" r:id="rId1"/>
    <sheet name="Contents &amp; Notes" sheetId="14" r:id="rId2"/>
    <sheet name="Regional Strat Risk Reg Summary" sheetId="9" r:id="rId3"/>
    <sheet name="Regional Strat Risk Reg" sheetId="1" r:id="rId4"/>
    <sheet name="Sheet3" sheetId="71" r:id="rId5"/>
    <sheet name="Strat Risk Appetite" sheetId="10" r:id="rId6"/>
    <sheet name="Sheet2" sheetId="70" r:id="rId7"/>
    <sheet name="Strat Risk Profile &amp; Scorin" sheetId="20" r:id="rId8"/>
    <sheet name="SLC Summary" sheetId="66" r:id="rId9"/>
    <sheet name="SLC Strategic Risk Register" sheetId="67" r:id="rId10"/>
    <sheet name="SLC Board Risk Appetite" sheetId="68" r:id="rId11"/>
    <sheet name="SLC Risk Profile &amp; Scorin" sheetId="69" r:id="rId12"/>
    <sheet name="Number tracking" sheetId="21" r:id="rId13"/>
    <sheet name="Archive" sheetId="26" r:id="rId14"/>
    <sheet name="BP Risk Register Archive" sheetId="23" r:id="rId15"/>
    <sheet name="BP Risk Profile &amp; Scoring Arch" sheetId="24" r:id="rId16"/>
    <sheet name="Sheet1" sheetId="53" r:id="rId17"/>
  </sheets>
  <externalReferences>
    <externalReference r:id="rId18"/>
  </externalReferences>
  <definedNames>
    <definedName name="\A" localSheetId="13">#REF!</definedName>
    <definedName name="\A" localSheetId="15">#REF!</definedName>
    <definedName name="\A" localSheetId="14">#REF!</definedName>
    <definedName name="\A" localSheetId="10">#REF!</definedName>
    <definedName name="\A" localSheetId="11">#REF!</definedName>
    <definedName name="\A" localSheetId="9">#REF!</definedName>
    <definedName name="\A" localSheetId="8">#REF!</definedName>
    <definedName name="\A" localSheetId="0">#REF!</definedName>
    <definedName name="\A">#REF!</definedName>
    <definedName name="_02" localSheetId="13">#REF!</definedName>
    <definedName name="_02" localSheetId="15">#REF!</definedName>
    <definedName name="_02" localSheetId="14">#REF!</definedName>
    <definedName name="_02" localSheetId="10">#REF!</definedName>
    <definedName name="_02" localSheetId="11">#REF!</definedName>
    <definedName name="_02" localSheetId="9">#REF!</definedName>
    <definedName name="_02" localSheetId="8">#REF!</definedName>
    <definedName name="_02" localSheetId="0">#REF!</definedName>
    <definedName name="_02">#REF!</definedName>
    <definedName name="_03" localSheetId="13">#REF!</definedName>
    <definedName name="_03" localSheetId="15">#REF!</definedName>
    <definedName name="_03" localSheetId="14">#REF!</definedName>
    <definedName name="_03" localSheetId="10">#REF!</definedName>
    <definedName name="_03" localSheetId="11">#REF!</definedName>
    <definedName name="_03" localSheetId="9">#REF!</definedName>
    <definedName name="_03" localSheetId="8">#REF!</definedName>
    <definedName name="_03" localSheetId="0">#REF!</definedName>
    <definedName name="_03">#REF!</definedName>
    <definedName name="_04" localSheetId="13">#REF!</definedName>
    <definedName name="_04" localSheetId="15">#REF!</definedName>
    <definedName name="_04" localSheetId="14">#REF!</definedName>
    <definedName name="_04" localSheetId="0">#REF!</definedName>
    <definedName name="_04">#REF!</definedName>
    <definedName name="_05" localSheetId="13">#REF!</definedName>
    <definedName name="_05" localSheetId="15">#REF!</definedName>
    <definedName name="_05" localSheetId="14">#REF!</definedName>
    <definedName name="_05" localSheetId="0">#REF!</definedName>
    <definedName name="_05">#REF!</definedName>
    <definedName name="_06" localSheetId="13">#REF!</definedName>
    <definedName name="_06" localSheetId="15">#REF!</definedName>
    <definedName name="_06" localSheetId="14">#REF!</definedName>
    <definedName name="_06" localSheetId="0">#REF!</definedName>
    <definedName name="_06">#REF!</definedName>
    <definedName name="_07" localSheetId="13">#REF!</definedName>
    <definedName name="_07" localSheetId="15">#REF!</definedName>
    <definedName name="_07" localSheetId="14">#REF!</definedName>
    <definedName name="_07" localSheetId="0">#REF!</definedName>
    <definedName name="_07">#REF!</definedName>
    <definedName name="_08" localSheetId="13">#REF!</definedName>
    <definedName name="_08" localSheetId="15">#REF!</definedName>
    <definedName name="_08" localSheetId="14">#REF!</definedName>
    <definedName name="_08" localSheetId="0">#REF!</definedName>
    <definedName name="_08">#REF!</definedName>
    <definedName name="_09" localSheetId="13">#REF!</definedName>
    <definedName name="_09" localSheetId="15">#REF!</definedName>
    <definedName name="_09" localSheetId="14">#REF!</definedName>
    <definedName name="_09" localSheetId="0">#REF!</definedName>
    <definedName name="_09">#REF!</definedName>
    <definedName name="_10" localSheetId="13">#REF!</definedName>
    <definedName name="_10" localSheetId="15">#REF!</definedName>
    <definedName name="_10" localSheetId="14">#REF!</definedName>
    <definedName name="_10" localSheetId="0">#REF!</definedName>
    <definedName name="_10">#REF!</definedName>
    <definedName name="_13" localSheetId="13">#REF!</definedName>
    <definedName name="_13" localSheetId="15">#REF!</definedName>
    <definedName name="_13" localSheetId="14">#REF!</definedName>
    <definedName name="_13" localSheetId="0">#REF!</definedName>
    <definedName name="_13">#REF!</definedName>
    <definedName name="_14" localSheetId="13">#REF!</definedName>
    <definedName name="_14" localSheetId="15">#REF!</definedName>
    <definedName name="_14" localSheetId="14">#REF!</definedName>
    <definedName name="_14" localSheetId="0">#REF!</definedName>
    <definedName name="_14">#REF!</definedName>
    <definedName name="_15" localSheetId="13">#REF!</definedName>
    <definedName name="_15" localSheetId="15">#REF!</definedName>
    <definedName name="_15" localSheetId="14">#REF!</definedName>
    <definedName name="_15" localSheetId="0">#REF!</definedName>
    <definedName name="_15">#REF!</definedName>
    <definedName name="_17" localSheetId="13">#REF!</definedName>
    <definedName name="_17" localSheetId="15">#REF!</definedName>
    <definedName name="_17" localSheetId="14">#REF!</definedName>
    <definedName name="_17" localSheetId="0">#REF!</definedName>
    <definedName name="_17">#REF!</definedName>
    <definedName name="_25" localSheetId="13">#REF!</definedName>
    <definedName name="_25" localSheetId="15">#REF!</definedName>
    <definedName name="_25" localSheetId="14">#REF!</definedName>
    <definedName name="_25" localSheetId="0">#REF!</definedName>
    <definedName name="_25">#REF!</definedName>
    <definedName name="_26" localSheetId="13">#REF!</definedName>
    <definedName name="_26" localSheetId="15">#REF!</definedName>
    <definedName name="_26" localSheetId="14">#REF!</definedName>
    <definedName name="_26" localSheetId="0">#REF!</definedName>
    <definedName name="_26">#REF!</definedName>
    <definedName name="_44" localSheetId="13">#REF!</definedName>
    <definedName name="_44" localSheetId="15">#REF!</definedName>
    <definedName name="_44" localSheetId="14">#REF!</definedName>
    <definedName name="_44" localSheetId="0">#REF!</definedName>
    <definedName name="_44">#REF!</definedName>
    <definedName name="_xlnm._FilterDatabase" localSheetId="13" hidden="1">Archive!$C$4:$D$33</definedName>
    <definedName name="_xlnm._FilterDatabase" localSheetId="14" hidden="1">'BP Risk Register Archive'!$B$3:$R$14</definedName>
    <definedName name="_xlnm._FilterDatabase" localSheetId="3" hidden="1">'Regional Strat Risk Reg'!$C$4:$D$33</definedName>
    <definedName name="_xlnm._FilterDatabase" localSheetId="9" hidden="1">'SLC Strategic Risk Register'!$A$5:$X$32</definedName>
    <definedName name="_xlnm._FilterDatabase" localSheetId="8" hidden="1">'SLC Summary'!$A$5:$P$29</definedName>
    <definedName name="_GoBack" localSheetId="11">#REF!</definedName>
    <definedName name="_GoBack" localSheetId="9">'SLC Strategic Risk Register'!$U$29</definedName>
    <definedName name="_GoBack">#REF!</definedName>
    <definedName name="_xlnm.Print_Area" localSheetId="13">Archive!$A$1:$P$33</definedName>
    <definedName name="_xlnm.Print_Area" localSheetId="15">'BP Risk Profile &amp; Scoring Arch'!$A$1:$M$17</definedName>
    <definedName name="_xlnm.Print_Area" localSheetId="14">'BP Risk Register Archive'!$C:$R</definedName>
    <definedName name="_xlnm.Print_Area" localSheetId="3">'Regional Strat Risk Reg'!$A$1:$P$33</definedName>
    <definedName name="_xlnm.Print_Area" localSheetId="2">'Regional Strat Risk Reg Summary'!$A$1:$Q$33</definedName>
    <definedName name="_xlnm.Print_Area" localSheetId="11">'SLC Risk Profile &amp; Scorin'!$A$1:$M$17</definedName>
    <definedName name="_xlnm.Print_Area" localSheetId="9">'SLC Strategic Risk Register'!$A$1:$V$33</definedName>
    <definedName name="_xlnm.Print_Area" localSheetId="8">'SLC Summary'!$A$1:$N$34</definedName>
    <definedName name="_xlnm.Print_Area" localSheetId="5">'Strat Risk Appetite'!$A$1:$Z$22</definedName>
    <definedName name="_xlnm.Print_Area" localSheetId="7">'Strat Risk Profile &amp; Scorin'!$A$1:$M$17</definedName>
    <definedName name="_xlnm.Print_Area" localSheetId="0">'Title Page'!$A$1:$D$40</definedName>
    <definedName name="_xlnm.Print_Titles" localSheetId="13">Archive!$C:$D,Archive!$1:$4</definedName>
    <definedName name="_xlnm.Print_Titles" localSheetId="14">'BP Risk Register Archive'!$F:$G,'BP Risk Register Archive'!$3:$4</definedName>
    <definedName name="_xlnm.Print_Titles" localSheetId="3">'Regional Strat Risk Reg'!$C:$D,'Regional Strat Risk Reg'!$1:$4</definedName>
    <definedName name="_xlnm.Print_Titles" localSheetId="2">'Regional Strat Risk Reg Summary'!$2:$4</definedName>
    <definedName name="_xlnm.Print_Titles" localSheetId="9">'SLC Strategic Risk Register'!$1:$5</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 localSheetId="13">#REF!</definedName>
    <definedName name="SHEETB" localSheetId="15">#REF!</definedName>
    <definedName name="SHEETB" localSheetId="14">#REF!</definedName>
    <definedName name="SHEETB" localSheetId="0">#REF!</definedName>
    <definedName name="SHEETB">#REF!</definedName>
    <definedName name="wrn.All._.Sheets." localSheetId="15" hidden="1">{#N/A,#N/A,FALSE,"Sheet5";#N/A,#N/A,FALSE,"Sheet4";#N/A,#N/A,FALSE,"Sheet2";#N/A,#N/A,FALSE,"Sheet6";#N/A,#N/A,FALSE,"Sheet7";#N/A,#N/A,FALSE,"Sheet8";#N/A,#N/A,FALSE,"Sheet9";#N/A,#N/A,FALSE,"Sheet10"}</definedName>
    <definedName name="wrn.All._.Sheets." localSheetId="14" hidden="1">{#N/A,#N/A,FALSE,"Sheet5";#N/A,#N/A,FALSE,"Sheet4";#N/A,#N/A,FALSE,"Sheet2";#N/A,#N/A,FALSE,"Sheet6";#N/A,#N/A,FALSE,"Sheet7";#N/A,#N/A,FALSE,"Sheet8";#N/A,#N/A,FALSE,"Sheet9";#N/A,#N/A,FALSE,"Sheet10"}</definedName>
    <definedName name="wrn.All._.Sheets." localSheetId="10" hidden="1">{#N/A,#N/A,FALSE,"Sheet5";#N/A,#N/A,FALSE,"Sheet4";#N/A,#N/A,FALSE,"Sheet2";#N/A,#N/A,FALSE,"Sheet6";#N/A,#N/A,FALSE,"Sheet7";#N/A,#N/A,FALSE,"Sheet8";#N/A,#N/A,FALSE,"Sheet9";#N/A,#N/A,FALSE,"Sheet10"}</definedName>
    <definedName name="wrn.All._.Sheets." localSheetId="11" hidden="1">{#N/A,#N/A,FALSE,"Sheet5";#N/A,#N/A,FALSE,"Sheet4";#N/A,#N/A,FALSE,"Sheet2";#N/A,#N/A,FALSE,"Sheet6";#N/A,#N/A,FALSE,"Sheet7";#N/A,#N/A,FALSE,"Sheet8";#N/A,#N/A,FALSE,"Sheet9";#N/A,#N/A,FALSE,"Sheet10"}</definedName>
    <definedName name="wrn.All._.Sheets." localSheetId="9" hidden="1">{#N/A,#N/A,FALSE,"Sheet5";#N/A,#N/A,FALSE,"Sheet4";#N/A,#N/A,FALSE,"Sheet2";#N/A,#N/A,FALSE,"Sheet6";#N/A,#N/A,FALSE,"Sheet7";#N/A,#N/A,FALSE,"Sheet8";#N/A,#N/A,FALSE,"Sheet9";#N/A,#N/A,FALSE,"Sheet10"}</definedName>
    <definedName name="wrn.All._.Sheets." localSheetId="8" hidden="1">{#N/A,#N/A,FALSE,"Sheet5";#N/A,#N/A,FALSE,"Sheet4";#N/A,#N/A,FALSE,"Sheet2";#N/A,#N/A,FALSE,"Sheet6";#N/A,#N/A,FALSE,"Sheet7";#N/A,#N/A,FALSE,"Sheet8";#N/A,#N/A,FALSE,"Sheet9";#N/A,#N/A,FALSE,"Sheet10"}</definedName>
    <definedName name="wrn.All._.Sheets." localSheetId="7"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15" hidden="1">{#N/A,#N/A,FALSE,"Sheet2";#N/A,#N/A,FALSE,"Sheet4";#N/A,#N/A,FALSE,"Sheet5"}</definedName>
    <definedName name="wrn.Risk._.Analysis._.Report._.1." localSheetId="14" hidden="1">{#N/A,#N/A,FALSE,"Sheet2";#N/A,#N/A,FALSE,"Sheet4";#N/A,#N/A,FALSE,"Sheet5"}</definedName>
    <definedName name="wrn.Risk._.Analysis._.Report._.1." localSheetId="10" hidden="1">{#N/A,#N/A,FALSE,"Sheet2";#N/A,#N/A,FALSE,"Sheet4";#N/A,#N/A,FALSE,"Sheet5"}</definedName>
    <definedName name="wrn.Risk._.Analysis._.Report._.1." localSheetId="11" hidden="1">{#N/A,#N/A,FALSE,"Sheet2";#N/A,#N/A,FALSE,"Sheet4";#N/A,#N/A,FALSE,"Sheet5"}</definedName>
    <definedName name="wrn.Risk._.Analysis._.Report._.1." localSheetId="9" hidden="1">{#N/A,#N/A,FALSE,"Sheet2";#N/A,#N/A,FALSE,"Sheet4";#N/A,#N/A,FALSE,"Sheet5"}</definedName>
    <definedName name="wrn.Risk._.Analysis._.Report._.1." localSheetId="8" hidden="1">{#N/A,#N/A,FALSE,"Sheet2";#N/A,#N/A,FALSE,"Sheet4";#N/A,#N/A,FALSE,"Sheet5"}</definedName>
    <definedName name="wrn.Risk._.Analysis._.Report._.1." localSheetId="7" hidden="1">{#N/A,#N/A,FALSE,"Sheet2";#N/A,#N/A,FALSE,"Sheet4";#N/A,#N/A,FALSE,"Sheet5"}</definedName>
    <definedName name="wrn.Risk._.Analysis._.Report._.1." hidden="1">{#N/A,#N/A,FALSE,"Sheet2";#N/A,#N/A,FALSE,"Sheet4";#N/A,#N/A,FALSE,"Sheet5"}</definedName>
    <definedName name="Z_FD3BDEA0_9518_11D4_87EA_444553540000_.wvu.Cols" localSheetId="13" hidden="1">Archive!#REF!,Archive!#REF!,Archive!#REF!,Archive!#REF!,Archive!#REF!,Archive!#REF!,Archive!#REF!</definedName>
    <definedName name="Z_FD3BDEA0_9518_11D4_87EA_444553540000_.wvu.Cols" localSheetId="14" hidden="1">'BP Risk Register Archive'!#REF!,'BP Risk Register Archive'!#REF!,'BP Risk Register Archive'!#REF!,'BP Risk Register Archive'!#REF!,'BP Risk Register Archive'!#REF!,'BP Risk Register Archive'!#REF!,'BP Risk Register Archive'!#REF!</definedName>
    <definedName name="Z_FD3BDEA0_9518_11D4_87EA_444553540000_.wvu.Cols" localSheetId="3" hidden="1">'Regional Strat Risk Reg'!#REF!,'Regional Strat Risk Reg'!#REF!,'Regional Strat Risk Reg'!#REF!,'Regional Strat Risk Reg'!#REF!,'Regional Strat Risk Reg'!#REF!,'Regional Strat Risk Reg'!#REF!,'Regional Strat Risk Reg'!#REF!</definedName>
    <definedName name="Z_FD3BDEA0_9518_11D4_87EA_444553540000_.wvu.FilterData" localSheetId="13" hidden="1">Archive!$C$4:$D$4</definedName>
    <definedName name="Z_FD3BDEA0_9518_11D4_87EA_444553540000_.wvu.FilterData" localSheetId="14" hidden="1">'BP Risk Register Archive'!$F$4:$G$4</definedName>
    <definedName name="Z_FD3BDEA0_9518_11D4_87EA_444553540000_.wvu.FilterData" localSheetId="3" hidden="1">'Regional Strat Risk Reg'!$C$4:$D$4</definedName>
    <definedName name="Z_FD3BDEA0_9518_11D4_87EA_444553540000_.wvu.PrintArea" localSheetId="13" hidden="1">Archive!$C$4:$D$33</definedName>
    <definedName name="Z_FD3BDEA0_9518_11D4_87EA_444553540000_.wvu.PrintArea" localSheetId="14" hidden="1">'BP Risk Register Archive'!$F$4:$G$14</definedName>
    <definedName name="Z_FD3BDEA0_9518_11D4_87EA_444553540000_.wvu.PrintArea" localSheetId="3" hidden="1">'Regional Strat Risk Reg'!$C$4:$D$33</definedName>
    <definedName name="Z_FD3BDEA0_9518_11D4_87EA_444553540000_.wvu.PrintTitles" localSheetId="13" hidden="1">Archive!$C:$D,Archive!$4:$4</definedName>
    <definedName name="Z_FD3BDEA0_9518_11D4_87EA_444553540000_.wvu.PrintTitles" localSheetId="14" hidden="1">'BP Risk Register Archive'!$F:$G,'BP Risk Register Archive'!$4:$4</definedName>
    <definedName name="Z_FD3BDEA0_9518_11D4_87EA_444553540000_.wvu.PrintTitles" localSheetId="3" hidden="1">'Regional Strat Risk Reg'!$C:$D,'Regional Strat Risk Reg'!$4:$4</definedName>
  </definedNames>
  <calcPr calcId="191028"/>
  <customWorkbookViews>
    <customWorkbookView name="Turner &amp; Townsend - Personal View" guid="{FD3BDEA0-9518-11D4-87EA-444553540000}" mergeInterval="0" personalView="1" maximized="1" windowWidth="796" windowHeight="440" tabRatio="748"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8" l="1"/>
  <c r="E15" i="68"/>
  <c r="E13" i="68"/>
  <c r="E12" i="68"/>
  <c r="E11" i="68"/>
  <c r="E10" i="68"/>
  <c r="E9" i="68"/>
  <c r="E8" i="68"/>
  <c r="L7" i="68"/>
  <c r="E7" i="68"/>
  <c r="L6" i="68"/>
  <c r="L5" i="68"/>
  <c r="L4" i="68"/>
  <c r="L3" i="68"/>
  <c r="L2" i="68"/>
  <c r="E1" i="68"/>
  <c r="P29" i="67"/>
  <c r="R29" i="67" s="1"/>
  <c r="T29" i="67" s="1"/>
  <c r="L29" i="67"/>
  <c r="M29" i="67" s="1"/>
  <c r="J29" i="67"/>
  <c r="K29" i="67" s="1"/>
  <c r="G29" i="67"/>
  <c r="I29" i="67" s="1"/>
  <c r="P27" i="67"/>
  <c r="R27" i="67" s="1"/>
  <c r="T27" i="67" s="1"/>
  <c r="L27" i="67"/>
  <c r="M27" i="67" s="1"/>
  <c r="J27" i="67"/>
  <c r="K27" i="67" s="1"/>
  <c r="G27" i="67"/>
  <c r="I27" i="67" s="1"/>
  <c r="R25" i="67"/>
  <c r="T25" i="67" s="1"/>
  <c r="P25" i="67"/>
  <c r="L25" i="67"/>
  <c r="M25" i="67" s="1"/>
  <c r="J25" i="67"/>
  <c r="K25" i="67" s="1"/>
  <c r="G25" i="67"/>
  <c r="I25" i="67" s="1"/>
  <c r="R23" i="67"/>
  <c r="T23" i="67" s="1"/>
  <c r="M23" i="67"/>
  <c r="L23" i="67"/>
  <c r="J23" i="67"/>
  <c r="K23" i="67" s="1"/>
  <c r="G23" i="67"/>
  <c r="I23" i="67" s="1"/>
  <c r="P22" i="67"/>
  <c r="R22" i="67" s="1"/>
  <c r="T22" i="67" s="1"/>
  <c r="L22" i="67"/>
  <c r="M22" i="67" s="1"/>
  <c r="K22" i="67"/>
  <c r="J22" i="67"/>
  <c r="G22" i="67"/>
  <c r="I22" i="67" s="1"/>
  <c r="P20" i="67"/>
  <c r="R20" i="67" s="1"/>
  <c r="T20" i="67" s="1"/>
  <c r="L20" i="67"/>
  <c r="M20" i="67" s="1"/>
  <c r="K20" i="67"/>
  <c r="J20" i="67"/>
  <c r="G20" i="67"/>
  <c r="I20" i="67" s="1"/>
  <c r="P19" i="67"/>
  <c r="R19" i="67" s="1"/>
  <c r="T19" i="67" s="1"/>
  <c r="G19" i="67"/>
  <c r="I19" i="67" s="1"/>
  <c r="R18" i="67"/>
  <c r="T18" i="67" s="1"/>
  <c r="P18" i="67"/>
  <c r="L18" i="67"/>
  <c r="M18" i="67" s="1"/>
  <c r="J18" i="67"/>
  <c r="K18" i="67" s="1"/>
  <c r="G18" i="67"/>
  <c r="I18" i="67" s="1"/>
  <c r="P16" i="67"/>
  <c r="R16" i="67" s="1"/>
  <c r="T16" i="67" s="1"/>
  <c r="M16" i="67"/>
  <c r="L16" i="67"/>
  <c r="J16" i="67"/>
  <c r="K16" i="67" s="1"/>
  <c r="G16" i="67"/>
  <c r="I16" i="67" s="1"/>
  <c r="P14" i="67"/>
  <c r="R14" i="67" s="1"/>
  <c r="T14" i="67" s="1"/>
  <c r="M14" i="67"/>
  <c r="L14" i="67"/>
  <c r="J14" i="67"/>
  <c r="K14" i="67" s="1"/>
  <c r="G14" i="67"/>
  <c r="I14" i="67" s="1"/>
  <c r="P12" i="67"/>
  <c r="R12" i="67" s="1"/>
  <c r="T12" i="67" s="1"/>
  <c r="L12" i="67"/>
  <c r="M12" i="67" s="1"/>
  <c r="K12" i="67"/>
  <c r="J12" i="67"/>
  <c r="G12" i="67"/>
  <c r="I12" i="67" s="1"/>
  <c r="P11" i="67"/>
  <c r="R11" i="67" s="1"/>
  <c r="T11" i="67" s="1"/>
  <c r="L11" i="67"/>
  <c r="M11" i="67" s="1"/>
  <c r="K11" i="67"/>
  <c r="J11" i="67"/>
  <c r="G11" i="67"/>
  <c r="I11" i="67" s="1"/>
  <c r="P10" i="67"/>
  <c r="R10" i="67" s="1"/>
  <c r="T10" i="67" s="1"/>
  <c r="L10" i="67"/>
  <c r="M10" i="67" s="1"/>
  <c r="J10" i="67"/>
  <c r="K10" i="67" s="1"/>
  <c r="G10" i="67"/>
  <c r="I10" i="67" s="1"/>
  <c r="P9" i="67"/>
  <c r="R9" i="67" s="1"/>
  <c r="T9" i="67" s="1"/>
  <c r="L9" i="67"/>
  <c r="M9" i="67" s="1"/>
  <c r="J9" i="67"/>
  <c r="K9" i="67" s="1"/>
  <c r="I9" i="67"/>
  <c r="G9" i="67"/>
  <c r="P7" i="67"/>
  <c r="R7" i="67" s="1"/>
  <c r="T7" i="67" s="1"/>
  <c r="L7" i="67"/>
  <c r="M7" i="67" s="1"/>
  <c r="J7" i="67"/>
  <c r="K7" i="67" s="1"/>
  <c r="G7" i="67"/>
  <c r="I7" i="67" s="1"/>
  <c r="N29" i="66"/>
  <c r="M29" i="66"/>
  <c r="L29" i="66"/>
  <c r="K29" i="66"/>
  <c r="J29" i="66"/>
  <c r="H29" i="66"/>
  <c r="G29" i="66"/>
  <c r="F29" i="66"/>
  <c r="E29" i="66"/>
  <c r="D29" i="66"/>
  <c r="N27" i="66"/>
  <c r="M27" i="66"/>
  <c r="L27" i="66"/>
  <c r="K27" i="66"/>
  <c r="J27" i="66"/>
  <c r="H27" i="66"/>
  <c r="G27" i="66"/>
  <c r="F27" i="66"/>
  <c r="E27" i="66"/>
  <c r="D27" i="66"/>
  <c r="N25" i="66"/>
  <c r="M25" i="66"/>
  <c r="L25" i="66"/>
  <c r="K25" i="66"/>
  <c r="J25" i="66"/>
  <c r="H25" i="66"/>
  <c r="G25" i="66"/>
  <c r="F25" i="66"/>
  <c r="E25" i="66"/>
  <c r="D25" i="66"/>
  <c r="N23" i="66"/>
  <c r="M23" i="66"/>
  <c r="L23" i="66"/>
  <c r="K23" i="66"/>
  <c r="J23" i="66"/>
  <c r="H23" i="66"/>
  <c r="G23" i="66"/>
  <c r="F23" i="66"/>
  <c r="E23" i="66"/>
  <c r="D23" i="66"/>
  <c r="N22" i="66"/>
  <c r="M22" i="66"/>
  <c r="L22" i="66"/>
  <c r="K22" i="66"/>
  <c r="J22" i="66"/>
  <c r="H22" i="66"/>
  <c r="G22" i="66"/>
  <c r="F22" i="66"/>
  <c r="E22" i="66"/>
  <c r="D22" i="66"/>
  <c r="N20" i="66"/>
  <c r="M20" i="66"/>
  <c r="L20" i="66"/>
  <c r="K20" i="66"/>
  <c r="J20" i="66"/>
  <c r="H20" i="66"/>
  <c r="G20" i="66"/>
  <c r="F20" i="66"/>
  <c r="E20" i="66"/>
  <c r="D20" i="66"/>
  <c r="N19" i="66"/>
  <c r="M19" i="66"/>
  <c r="L19" i="66"/>
  <c r="K19" i="66"/>
  <c r="J19" i="66"/>
  <c r="H19" i="66"/>
  <c r="G19" i="66"/>
  <c r="F19" i="66"/>
  <c r="E19" i="66"/>
  <c r="D19" i="66"/>
  <c r="N18" i="66"/>
  <c r="M18" i="66"/>
  <c r="L18" i="66"/>
  <c r="K18" i="66"/>
  <c r="J18" i="66"/>
  <c r="H18" i="66"/>
  <c r="G18" i="66"/>
  <c r="F18" i="66"/>
  <c r="E18" i="66"/>
  <c r="D18" i="66"/>
  <c r="N16" i="66"/>
  <c r="M16" i="66"/>
  <c r="L16" i="66"/>
  <c r="J16" i="66"/>
  <c r="H16" i="66"/>
  <c r="G16" i="66"/>
  <c r="F16" i="66"/>
  <c r="D16" i="66"/>
  <c r="N14" i="66"/>
  <c r="M14" i="66"/>
  <c r="L14" i="66"/>
  <c r="K14" i="66"/>
  <c r="J14" i="66"/>
  <c r="H14" i="66"/>
  <c r="G14" i="66"/>
  <c r="F14" i="66"/>
  <c r="E14" i="66"/>
  <c r="D14" i="66"/>
  <c r="N12" i="66"/>
  <c r="M12" i="66"/>
  <c r="L12" i="66"/>
  <c r="K12" i="66"/>
  <c r="J12" i="66"/>
  <c r="H12" i="66"/>
  <c r="G12" i="66"/>
  <c r="F12" i="66"/>
  <c r="E12" i="66"/>
  <c r="D12" i="66"/>
  <c r="N11" i="66"/>
  <c r="M11" i="66"/>
  <c r="L11" i="66"/>
  <c r="K11" i="66"/>
  <c r="J11" i="66"/>
  <c r="H11" i="66"/>
  <c r="G11" i="66"/>
  <c r="F11" i="66"/>
  <c r="E11" i="66"/>
  <c r="D11" i="66"/>
  <c r="N10" i="66"/>
  <c r="M10" i="66"/>
  <c r="L10" i="66"/>
  <c r="K10" i="66"/>
  <c r="J10" i="66"/>
  <c r="H10" i="66"/>
  <c r="G10" i="66"/>
  <c r="F10" i="66"/>
  <c r="E10" i="66"/>
  <c r="D10" i="66"/>
  <c r="N9" i="66"/>
  <c r="M9" i="66"/>
  <c r="L9" i="66"/>
  <c r="K9" i="66"/>
  <c r="J9" i="66"/>
  <c r="H9" i="66"/>
  <c r="G9" i="66"/>
  <c r="F9" i="66"/>
  <c r="E9" i="66"/>
  <c r="D9" i="66"/>
  <c r="N7" i="66"/>
  <c r="M7" i="66"/>
  <c r="L7" i="66"/>
  <c r="K7" i="66"/>
  <c r="J7" i="66"/>
  <c r="H7" i="66"/>
  <c r="G7" i="66"/>
  <c r="F7" i="66"/>
  <c r="E7" i="66"/>
  <c r="D7" i="66"/>
  <c r="O1" i="66"/>
  <c r="A1" i="66"/>
  <c r="K31" i="9" l="1"/>
  <c r="J31" i="9"/>
  <c r="K24" i="9"/>
  <c r="J14" i="9"/>
  <c r="J19" i="9"/>
  <c r="N12" i="23" l="1"/>
  <c r="N14" i="23"/>
  <c r="J13" i="23"/>
  <c r="J12" i="23"/>
  <c r="N6" i="23"/>
  <c r="N11" i="23"/>
  <c r="N13" i="23"/>
  <c r="J31" i="26" l="1"/>
  <c r="F31" i="26"/>
  <c r="A24" i="9" l="1"/>
  <c r="C24" i="9"/>
  <c r="D24" i="9"/>
  <c r="E24" i="9"/>
  <c r="F24" i="9"/>
  <c r="J24" i="9"/>
  <c r="N24" i="9"/>
  <c r="M24" i="1"/>
  <c r="I24" i="1"/>
  <c r="G24" i="9" l="1"/>
  <c r="L24" i="9"/>
  <c r="D22" i="9"/>
  <c r="M11" i="1" l="1"/>
  <c r="I11" i="1"/>
  <c r="N11" i="9"/>
  <c r="K11" i="9"/>
  <c r="J11" i="9"/>
  <c r="F11" i="9"/>
  <c r="E11" i="9"/>
  <c r="D11" i="9"/>
  <c r="C11" i="9"/>
  <c r="A11" i="9"/>
  <c r="L11" i="9" l="1"/>
  <c r="G11" i="9"/>
  <c r="N31" i="9" l="1"/>
  <c r="L31" i="9"/>
  <c r="Q31" i="9" s="1"/>
  <c r="G31" i="9"/>
  <c r="M31" i="1" l="1"/>
  <c r="I31" i="1"/>
  <c r="N30" i="9"/>
  <c r="K30" i="9"/>
  <c r="J30" i="9"/>
  <c r="F30" i="9"/>
  <c r="E30" i="9"/>
  <c r="D30" i="9"/>
  <c r="C30" i="9"/>
  <c r="A30" i="9"/>
  <c r="M30" i="1"/>
  <c r="I30" i="1"/>
  <c r="G30" i="9" l="1"/>
  <c r="L30" i="9"/>
  <c r="N23" i="9" l="1"/>
  <c r="N20" i="9"/>
  <c r="N19" i="9"/>
  <c r="N10" i="9"/>
  <c r="N9" i="9"/>
  <c r="A10" i="9"/>
  <c r="C10" i="9"/>
  <c r="D10" i="9"/>
  <c r="E10" i="9"/>
  <c r="F10" i="9"/>
  <c r="J10" i="9"/>
  <c r="K10" i="9"/>
  <c r="M10" i="1"/>
  <c r="I10" i="1"/>
  <c r="B15" i="9"/>
  <c r="L10" i="9" l="1"/>
  <c r="Q10" i="9" s="1"/>
  <c r="G10" i="9"/>
  <c r="I19" i="1"/>
  <c r="I20" i="1"/>
  <c r="M19" i="26"/>
  <c r="I19" i="26"/>
  <c r="J11" i="23" l="1"/>
  <c r="M20" i="1"/>
  <c r="K20" i="9"/>
  <c r="J20" i="9"/>
  <c r="F20" i="9"/>
  <c r="E20" i="9"/>
  <c r="D20" i="9"/>
  <c r="C20" i="9"/>
  <c r="A20" i="9"/>
  <c r="M19" i="1"/>
  <c r="G20" i="9" l="1"/>
  <c r="L20" i="9"/>
  <c r="Q20" i="9" s="1"/>
  <c r="M29" i="26"/>
  <c r="I29" i="26"/>
  <c r="M18" i="26"/>
  <c r="I18" i="26"/>
  <c r="B9" i="26"/>
  <c r="R8" i="26"/>
  <c r="Q8" i="26"/>
  <c r="B8" i="26"/>
  <c r="R7" i="26"/>
  <c r="Q7" i="26"/>
  <c r="B7" i="26"/>
  <c r="B33" i="26" l="1"/>
  <c r="B29" i="26"/>
  <c r="B21" i="26"/>
  <c r="B19" i="26"/>
  <c r="B18" i="26"/>
  <c r="B14" i="26"/>
  <c r="B30" i="26"/>
  <c r="B17" i="26"/>
  <c r="B23" i="26"/>
  <c r="B11" i="26"/>
  <c r="B15" i="26"/>
  <c r="B22" i="26"/>
  <c r="B27" i="26"/>
  <c r="B6" i="26"/>
  <c r="B12" i="26"/>
  <c r="A7" i="9" l="1"/>
  <c r="C7" i="9"/>
  <c r="D7" i="9"/>
  <c r="E7" i="9"/>
  <c r="F7" i="9"/>
  <c r="J7" i="9"/>
  <c r="K7" i="9"/>
  <c r="A8" i="9"/>
  <c r="C8" i="9"/>
  <c r="D8" i="9"/>
  <c r="F8" i="9"/>
  <c r="J8" i="9"/>
  <c r="K8" i="9"/>
  <c r="A9" i="9"/>
  <c r="C9" i="9"/>
  <c r="D9" i="9"/>
  <c r="E9" i="9"/>
  <c r="F9" i="9"/>
  <c r="J9" i="9"/>
  <c r="K9" i="9"/>
  <c r="A12" i="9"/>
  <c r="C12" i="9"/>
  <c r="D12" i="9"/>
  <c r="E12" i="9"/>
  <c r="F12" i="9"/>
  <c r="J12" i="9"/>
  <c r="K12" i="9"/>
  <c r="A13" i="9"/>
  <c r="C13" i="9"/>
  <c r="D13" i="9"/>
  <c r="E13" i="9"/>
  <c r="F13" i="9"/>
  <c r="J13" i="9"/>
  <c r="K13" i="9"/>
  <c r="A14" i="9"/>
  <c r="C14" i="9"/>
  <c r="D14" i="9"/>
  <c r="E14" i="9"/>
  <c r="F14" i="9"/>
  <c r="K14" i="9"/>
  <c r="A15" i="9"/>
  <c r="C15" i="9"/>
  <c r="D15" i="9"/>
  <c r="E15" i="9"/>
  <c r="F15" i="9"/>
  <c r="J15" i="9"/>
  <c r="K15" i="9"/>
  <c r="A16" i="9"/>
  <c r="C16" i="9"/>
  <c r="D16" i="9"/>
  <c r="E16" i="9"/>
  <c r="F16" i="9"/>
  <c r="J16" i="9"/>
  <c r="K16" i="9"/>
  <c r="A17" i="9"/>
  <c r="C17" i="9"/>
  <c r="D17" i="9"/>
  <c r="E17" i="9"/>
  <c r="F17" i="9"/>
  <c r="J17" i="9"/>
  <c r="K17" i="9"/>
  <c r="A18" i="9"/>
  <c r="B18" i="9"/>
  <c r="C18" i="9"/>
  <c r="D18" i="9"/>
  <c r="E18" i="9"/>
  <c r="F18" i="9"/>
  <c r="J18" i="9"/>
  <c r="K18" i="9"/>
  <c r="A19" i="9"/>
  <c r="C19" i="9"/>
  <c r="D19" i="9"/>
  <c r="E19" i="9"/>
  <c r="F19" i="9"/>
  <c r="K19" i="9"/>
  <c r="A21" i="9"/>
  <c r="B21" i="9"/>
  <c r="C21" i="9"/>
  <c r="D21" i="9"/>
  <c r="E21" i="9"/>
  <c r="F21" i="9"/>
  <c r="J21" i="9"/>
  <c r="K21" i="9"/>
  <c r="A22" i="9"/>
  <c r="C22" i="9"/>
  <c r="E22" i="9"/>
  <c r="F22" i="9"/>
  <c r="J22" i="9"/>
  <c r="K22" i="9"/>
  <c r="A23" i="9"/>
  <c r="C23" i="9"/>
  <c r="D23" i="9"/>
  <c r="E23" i="9"/>
  <c r="F23" i="9"/>
  <c r="J23" i="9"/>
  <c r="K23" i="9"/>
  <c r="A25" i="9"/>
  <c r="B25" i="9"/>
  <c r="C25" i="9"/>
  <c r="D25" i="9"/>
  <c r="E25" i="9"/>
  <c r="F25" i="9"/>
  <c r="J25" i="9"/>
  <c r="K25" i="9"/>
  <c r="A26" i="9"/>
  <c r="C26" i="9"/>
  <c r="D26" i="9"/>
  <c r="E26" i="9"/>
  <c r="F26" i="9"/>
  <c r="J26" i="9"/>
  <c r="K26" i="9"/>
  <c r="A27" i="9"/>
  <c r="B27" i="9"/>
  <c r="C27" i="9"/>
  <c r="D27" i="9"/>
  <c r="E27" i="9"/>
  <c r="F27" i="9"/>
  <c r="J27" i="9"/>
  <c r="K27" i="9"/>
  <c r="A28" i="9"/>
  <c r="C28" i="9"/>
  <c r="D28" i="9"/>
  <c r="E28" i="9"/>
  <c r="F28" i="9"/>
  <c r="J28" i="9"/>
  <c r="K28" i="9"/>
  <c r="A29" i="9"/>
  <c r="B29" i="9"/>
  <c r="C29" i="9"/>
  <c r="D29" i="9"/>
  <c r="E29" i="9"/>
  <c r="F29" i="9"/>
  <c r="J29" i="9"/>
  <c r="K29" i="9"/>
  <c r="B32" i="9"/>
  <c r="C32" i="9"/>
  <c r="D32" i="9"/>
  <c r="E32" i="9"/>
  <c r="F32" i="9"/>
  <c r="J32" i="9"/>
  <c r="K32" i="9"/>
  <c r="A33" i="9"/>
  <c r="C33" i="9"/>
  <c r="D33" i="9"/>
  <c r="E33" i="9"/>
  <c r="F33" i="9"/>
  <c r="J33" i="9"/>
  <c r="K33" i="9"/>
  <c r="A34" i="9"/>
  <c r="B34" i="9"/>
  <c r="C34" i="9"/>
  <c r="D34" i="9"/>
  <c r="E34" i="9"/>
  <c r="F34" i="9"/>
  <c r="J34" i="9"/>
  <c r="K34" i="9"/>
  <c r="A35" i="9"/>
  <c r="B35" i="9"/>
  <c r="C35" i="9"/>
  <c r="D35" i="9"/>
  <c r="E35" i="9"/>
  <c r="F35" i="9"/>
  <c r="J35" i="9"/>
  <c r="K35" i="9"/>
  <c r="N7" i="9"/>
  <c r="N8" i="9"/>
  <c r="N13" i="9"/>
  <c r="N14" i="9"/>
  <c r="N16" i="9"/>
  <c r="N17" i="9"/>
  <c r="N22" i="9"/>
  <c r="N26" i="9"/>
  <c r="N28" i="9"/>
  <c r="N33" i="9"/>
  <c r="I23" i="1"/>
  <c r="M23" i="1"/>
  <c r="L32" i="9" l="1"/>
  <c r="G32" i="9"/>
  <c r="G26" i="9"/>
  <c r="G22" i="9"/>
  <c r="L15" i="9"/>
  <c r="L26" i="9"/>
  <c r="Q26" i="9" s="1"/>
  <c r="L16" i="9"/>
  <c r="Q16" i="9" s="1"/>
  <c r="G9" i="9"/>
  <c r="G29" i="9"/>
  <c r="L7" i="9"/>
  <c r="Q7" i="9" s="1"/>
  <c r="G18" i="9"/>
  <c r="L12" i="9"/>
  <c r="G25" i="9"/>
  <c r="L18" i="9"/>
  <c r="L8" i="9"/>
  <c r="Q8" i="9" s="1"/>
  <c r="G35" i="9"/>
  <c r="L13" i="9"/>
  <c r="Q13" i="9" s="1"/>
  <c r="G34" i="9"/>
  <c r="L23" i="9"/>
  <c r="G21" i="9"/>
  <c r="G17" i="9"/>
  <c r="G13" i="9"/>
  <c r="L19" i="9"/>
  <c r="Q19" i="9" s="1"/>
  <c r="L29" i="9"/>
  <c r="L35" i="9"/>
  <c r="G28" i="9"/>
  <c r="L9" i="9"/>
  <c r="Q9" i="9" s="1"/>
  <c r="L27" i="9"/>
  <c r="G27" i="9"/>
  <c r="G23" i="9"/>
  <c r="L21" i="9"/>
  <c r="G16" i="9"/>
  <c r="G15" i="9"/>
  <c r="G14" i="9"/>
  <c r="G8" i="9"/>
  <c r="L28" i="9"/>
  <c r="G33" i="9"/>
  <c r="G7" i="9"/>
  <c r="L34" i="9"/>
  <c r="L25" i="9"/>
  <c r="L17" i="9"/>
  <c r="Q17" i="9" s="1"/>
  <c r="L33" i="9"/>
  <c r="L22" i="9"/>
  <c r="Q22" i="9" s="1"/>
  <c r="L14" i="9"/>
  <c r="Q14" i="9" s="1"/>
  <c r="G12" i="9"/>
  <c r="G19" i="9"/>
  <c r="N6" i="9"/>
  <c r="A6" i="9"/>
  <c r="C6" i="9"/>
  <c r="D6" i="9"/>
  <c r="E6" i="9"/>
  <c r="F6" i="9"/>
  <c r="J6" i="9"/>
  <c r="K6" i="9"/>
  <c r="Q23" i="9" l="1"/>
  <c r="L6" i="9"/>
  <c r="Q6" i="9" s="1"/>
  <c r="G6" i="9"/>
  <c r="A5" i="9" l="1"/>
  <c r="B5" i="9"/>
  <c r="C5" i="9"/>
  <c r="D5" i="9"/>
  <c r="E5" i="9"/>
  <c r="F5" i="9"/>
  <c r="J5" i="9"/>
  <c r="K5" i="9"/>
  <c r="G5" i="9" l="1"/>
  <c r="M26" i="1"/>
  <c r="M28" i="1"/>
  <c r="M33" i="1"/>
  <c r="I33" i="1"/>
  <c r="I28" i="1"/>
  <c r="I26" i="1"/>
  <c r="I22" i="1"/>
  <c r="I17" i="1"/>
  <c r="I16" i="1"/>
  <c r="I14" i="1"/>
  <c r="I13" i="1"/>
  <c r="I9" i="1"/>
  <c r="I8" i="1"/>
  <c r="I7" i="1"/>
  <c r="I6" i="1"/>
  <c r="M6" i="1"/>
  <c r="M7" i="1"/>
  <c r="M8" i="1"/>
  <c r="M9" i="1"/>
  <c r="M13" i="1"/>
  <c r="M14" i="1"/>
  <c r="M16" i="1"/>
  <c r="M17" i="1"/>
  <c r="B36" i="9"/>
  <c r="B37" i="9"/>
  <c r="B38" i="9"/>
  <c r="B39" i="9"/>
  <c r="A36" i="9"/>
  <c r="C36" i="9"/>
  <c r="D36" i="9"/>
  <c r="E36" i="9"/>
  <c r="F36" i="9"/>
  <c r="J36" i="9"/>
  <c r="K36" i="9"/>
  <c r="A37" i="9"/>
  <c r="C37" i="9"/>
  <c r="D37" i="9"/>
  <c r="E37" i="9"/>
  <c r="F37" i="9"/>
  <c r="J37" i="9"/>
  <c r="K37" i="9"/>
  <c r="A38" i="9"/>
  <c r="C38" i="9"/>
  <c r="D38" i="9"/>
  <c r="E38" i="9"/>
  <c r="F38" i="9"/>
  <c r="J38" i="9"/>
  <c r="K38" i="9"/>
  <c r="A39" i="9"/>
  <c r="C39" i="9"/>
  <c r="D39" i="9"/>
  <c r="E39" i="9"/>
  <c r="F39" i="9"/>
  <c r="J39" i="9"/>
  <c r="K39" i="9"/>
  <c r="L39" i="9" l="1"/>
  <c r="L38" i="9"/>
  <c r="G36" i="9"/>
  <c r="L5" i="9"/>
  <c r="G38" i="9"/>
  <c r="G39" i="9"/>
  <c r="L36" i="9"/>
  <c r="G37" i="9"/>
  <c r="L37" i="9"/>
  <c r="N10" i="23" l="1"/>
  <c r="J10" i="23"/>
  <c r="N9" i="23"/>
  <c r="J9" i="23"/>
  <c r="N8" i="23"/>
  <c r="J8" i="23"/>
  <c r="N7" i="23"/>
  <c r="J7" i="23"/>
  <c r="J6" i="23"/>
  <c r="N5" i="23"/>
  <c r="J5" i="23"/>
  <c r="A3" i="21" l="1"/>
  <c r="A4" i="21" s="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M22" i="1" l="1"/>
  <c r="B24" i="1" l="1"/>
  <c r="B24" i="9" s="1"/>
  <c r="B11" i="1"/>
  <c r="B11" i="9" s="1"/>
  <c r="B9" i="1"/>
  <c r="B9" i="9" s="1"/>
  <c r="B30" i="1"/>
  <c r="B30" i="9" s="1"/>
  <c r="B31" i="1"/>
  <c r="B31" i="9" s="1"/>
  <c r="B13" i="1"/>
  <c r="B13" i="9" s="1"/>
  <c r="B10" i="1"/>
  <c r="B10" i="9" s="1"/>
  <c r="B14" i="1"/>
  <c r="B14" i="9" s="1"/>
  <c r="B20" i="1"/>
  <c r="B20" i="9" s="1"/>
  <c r="B19" i="1"/>
  <c r="B19" i="9" s="1"/>
  <c r="B23" i="1"/>
  <c r="B23" i="9" s="1"/>
  <c r="B8" i="1"/>
  <c r="B8" i="9" s="1"/>
  <c r="B16" i="1"/>
  <c r="B16" i="9" s="1"/>
  <c r="B6" i="1"/>
  <c r="B6" i="9" s="1"/>
  <c r="B33" i="1"/>
  <c r="B33" i="9" s="1"/>
  <c r="B28" i="1"/>
  <c r="B28" i="9" s="1"/>
  <c r="B7" i="1"/>
  <c r="B7" i="9" s="1"/>
  <c r="B17" i="1"/>
  <c r="B17" i="9" s="1"/>
  <c r="B22" i="1"/>
  <c r="B22" i="9" s="1"/>
  <c r="B26" i="1"/>
  <c r="B26" i="9" s="1"/>
  <c r="B4" i="9"/>
  <c r="A4" i="9"/>
  <c r="C4" i="9"/>
  <c r="C4" i="10" l="1"/>
  <c r="D4" i="10" s="1"/>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Q7" i="1" l="1"/>
  <c r="R7" i="1"/>
  <c r="Q8" i="1"/>
  <c r="R8" i="1"/>
</calcChain>
</file>

<file path=xl/sharedStrings.xml><?xml version="1.0" encoding="utf-8"?>
<sst xmlns="http://schemas.openxmlformats.org/spreadsheetml/2006/main" count="1226" uniqueCount="625">
  <si>
    <t>FOR INFORMATION</t>
  </si>
  <si>
    <t>Meeting</t>
  </si>
  <si>
    <t>Audit and Risk Committee</t>
  </si>
  <si>
    <t>Title</t>
  </si>
  <si>
    <t>Regional Strategic Risk Report</t>
  </si>
  <si>
    <t>Presented By</t>
  </si>
  <si>
    <t>Ronnie Gilmour, Deputy Principal for Professional Services</t>
  </si>
  <si>
    <t>Author/Contact</t>
  </si>
  <si>
    <t>Ronnie Gilmour, Deputy Principal for Professional Services, New College Lanarkshire</t>
  </si>
  <si>
    <t>Date Presented</t>
  </si>
  <si>
    <t>December 2nd, 2024</t>
  </si>
  <si>
    <t>Appendices Attached</t>
  </si>
  <si>
    <t>Disclosable under FOISA</t>
  </si>
  <si>
    <t>No</t>
  </si>
  <si>
    <t>1. Purpose</t>
  </si>
  <si>
    <t>To advise the Audit and Risk Committee of strategic risks in the Lanarkshire region.</t>
  </si>
  <si>
    <t>2. Background</t>
  </si>
  <si>
    <t>The Regional Strategic Risk Register is a matrix which lists and ranks all identified risks and the results of their analysis, evaluation and treatment. The Register is a live document that is regularly reviewed and updated to respond to changing strategic environments.</t>
  </si>
  <si>
    <t>3. Detail</t>
  </si>
  <si>
    <t>The attached report provides an assessment of the current regional stategic risks for the Lanarkshire region.  The report also contains the Regional Business Plan Risk Register.</t>
  </si>
  <si>
    <t>4. Benefits and Opportunities</t>
  </si>
  <si>
    <t>The benefit of the report is that all staff will be aware of the regional strategic risks.</t>
  </si>
  <si>
    <t>5. Strategic Implications</t>
  </si>
  <si>
    <t>Risk is analysed as the risk to the achievement of regional strategic objectives or Regional Outcome Agreement Outcomes.</t>
  </si>
  <si>
    <t>6. Risk</t>
  </si>
  <si>
    <t>There is no risk applicable to this report.</t>
  </si>
  <si>
    <t>7. Financial Implications</t>
  </si>
  <si>
    <t>There are no financial implications.</t>
  </si>
  <si>
    <t>8. Legal Implications</t>
  </si>
  <si>
    <t>There are no legal implications.</t>
  </si>
  <si>
    <t>9. Workforce Implications</t>
  </si>
  <si>
    <t>There are no workforce implications.</t>
  </si>
  <si>
    <t>10. Reputational Implications</t>
  </si>
  <si>
    <t>There are no reputational implications.</t>
  </si>
  <si>
    <t>11. Equalities Implications</t>
  </si>
  <si>
    <t>There are no equalities implications to this report.</t>
  </si>
  <si>
    <t>Conclusions/Recommendations</t>
  </si>
  <si>
    <r>
      <t>1.</t>
    </r>
    <r>
      <rPr>
        <sz val="11"/>
        <color theme="1"/>
        <rFont val="Calibri"/>
        <family val="2"/>
        <scheme val="minor"/>
      </rPr>
      <t xml:space="preserve"> Note the information contained within the report.</t>
    </r>
  </si>
  <si>
    <t>Contents:</t>
  </si>
  <si>
    <t>Regional Strategic Risk Register Summary</t>
  </si>
  <si>
    <t>Page 3</t>
  </si>
  <si>
    <t>Regional Strategic Risk Register  (A3 printed version available upon request)</t>
  </si>
  <si>
    <t>Page 4-6</t>
  </si>
  <si>
    <t>Regional Strategic Risk Appetite (Reference)</t>
  </si>
  <si>
    <t>Page 7</t>
  </si>
  <si>
    <t>Regional Strategic Risk Profile &amp; Scoring (Reference)</t>
  </si>
  <si>
    <t>Page 8</t>
  </si>
  <si>
    <t>Regional Business Plan Risk Register</t>
  </si>
  <si>
    <t xml:space="preserve">   </t>
  </si>
  <si>
    <t>Regional Business Plan Risk Profile &amp; Scoring (Reference)</t>
  </si>
  <si>
    <t>Page 10</t>
  </si>
  <si>
    <t>South Lanarkshire College Risk Register Summary</t>
  </si>
  <si>
    <t>Page 11</t>
  </si>
  <si>
    <t>Notes:</t>
  </si>
  <si>
    <r>
      <t>1. There are a total of 20 Strategic Risks logged as at Regional Strategic Risk Management Group (RSRMG) on 19 November 2024.</t>
    </r>
    <r>
      <rPr>
        <sz val="11"/>
        <color rgb="FF000000"/>
        <rFont val="Calibri"/>
        <family val="2"/>
      </rPr>
      <t xml:space="preserve"> </t>
    </r>
  </si>
  <si>
    <t>2. Risk Movements.</t>
  </si>
  <si>
    <t>There is no change to 18 risks.  
Risk J - "Failure to establish and implement an effective regional governance model" moves DOWN to a residual risk score of 3 (from 6). 
Risk H  - "Failure to SFC Credit Targets" moves DOWN to a residual risk of 5 (from 10). 
All other residual risks remain the same as per August 2024.  
Whilst there is no change to risk score or residual risk, risks A, E, N, P, S, V and W have had updates to Risk Definitions and/or Risk Treatments.
Risk K has changed ownership.</t>
  </si>
  <si>
    <t>3. Two risks are above the committee's threshold level and therefore are subject to Control Action Planning. These are:</t>
  </si>
  <si>
    <r>
      <rPr>
        <b/>
        <sz val="11"/>
        <color rgb="FF000000"/>
        <rFont val="Calibri"/>
        <family val="2"/>
      </rPr>
      <t>a)</t>
    </r>
    <r>
      <rPr>
        <b/>
        <sz val="11"/>
        <color rgb="FF000000"/>
        <rFont val="Times New Roman"/>
        <family val="1"/>
      </rPr>
      <t> </t>
    </r>
    <r>
      <rPr>
        <sz val="11"/>
        <color rgb="FF000000"/>
        <rFont val="Times New Roman"/>
        <family val="1"/>
      </rPr>
      <t xml:space="preserve">     </t>
    </r>
    <r>
      <rPr>
        <sz val="11"/>
        <color rgb="FF000000"/>
        <rFont val="Calibri"/>
        <family val="2"/>
      </rPr>
      <t>Financial : "A" Unable to maintain operating budget while delivering high quality, relevant and responsive education -  very high (Above Amber [high] threshold</t>
    </r>
  </si>
  <si>
    <r>
      <rPr>
        <b/>
        <sz val="11"/>
        <rFont val="Calibri"/>
        <family val="2"/>
      </rPr>
      <t>b)</t>
    </r>
    <r>
      <rPr>
        <b/>
        <sz val="11"/>
        <rFont val="Times New Roman"/>
        <family val="1"/>
      </rPr>
      <t> </t>
    </r>
    <r>
      <rPr>
        <sz val="11"/>
        <rFont val="Times New Roman"/>
        <family val="1"/>
      </rPr>
      <t xml:space="preserve">     </t>
    </r>
    <r>
      <rPr>
        <sz val="11"/>
        <rFont val="Calibri"/>
        <family val="2"/>
      </rPr>
      <t xml:space="preserve">Financial: "D" Inability to secure appropriate levels of funding to respond to operational and strategic priorities - very high (Above Amber [high] threshold)    </t>
    </r>
  </si>
  <si>
    <t>4. SLC Risk register is attached</t>
  </si>
  <si>
    <t>a) There are a total of 15 risks logged - 1 less than August 2024.
b) 8 risks have moved DOWN (1, 2, 3, 4, 5, 7, 12, 13 and 15) and 2 risks have moved UP (6 &amp; 10)                                                                                                                                                                                                                                                                             
c) The remaining 5 risks remain the same as the August 2024 register.</t>
  </si>
  <si>
    <t>5. Escalation of Risks</t>
  </si>
  <si>
    <t>None</t>
  </si>
  <si>
    <t>6. Under observation / analysis</t>
  </si>
  <si>
    <t xml:space="preserve">a) Global Supply Chain Issues have improved over the past few months (including ICT equipment and components) but we will keep monitoring this risk.  We are continuously monitoring of the costs of gas and electricity.  We continue to work on our Carbon management and sustainability plan.                                                                                                                                      
b) For Risk S - while our ongoing costs are very much and will continue to be, legal ones, these costs equate to around 30% of our overall expenditure to date on the cladding system.
</t>
  </si>
  <si>
    <t>REGIONAL STRATEGIC RISK REGISTER SUMMARY</t>
  </si>
  <si>
    <t>RISK DEFINITION</t>
  </si>
  <si>
    <t>RISK</t>
  </si>
  <si>
    <t>RESIDUAL RISK</t>
  </si>
  <si>
    <t>APPETITE</t>
  </si>
  <si>
    <t>Risk</t>
  </si>
  <si>
    <t>L</t>
  </si>
  <si>
    <t>I</t>
  </si>
  <si>
    <t>Total</t>
  </si>
  <si>
    <t>Consequences</t>
  </si>
  <si>
    <t>Mitigation</t>
  </si>
  <si>
    <t>Risk Appetite Threshold</t>
  </si>
  <si>
    <t>Trend</t>
  </si>
  <si>
    <t>Control Action Plan?     (Y/N)</t>
  </si>
  <si>
    <t>=</t>
  </si>
  <si>
    <t>N</t>
  </si>
  <si>
    <t>V</t>
  </si>
  <si>
    <t>3.4; 2.6; 4.7</t>
  </si>
  <si>
    <t>Failure to hold and manage personal data appropriately in compliance with the requirements of the General Data Protection Regulations (GDPR).</t>
  </si>
  <si>
    <t>GOVERNANCE</t>
  </si>
  <si>
    <t>REGIONAL STRATEGIC RISK REGISTER</t>
  </si>
  <si>
    <t>REFERENCE</t>
  </si>
  <si>
    <t>RISK APPETITE</t>
  </si>
  <si>
    <t>RISK SCORE</t>
  </si>
  <si>
    <t>RISK TREATMENT</t>
  </si>
  <si>
    <t>RESIDUAL RISK SCORE</t>
  </si>
  <si>
    <t>CRITICAL RISK ACTION</t>
  </si>
  <si>
    <t>RISK OWNER</t>
  </si>
  <si>
    <t>Originating Reference</t>
  </si>
  <si>
    <t>Rank</t>
  </si>
  <si>
    <t>Ref to Regional Strategy</t>
  </si>
  <si>
    <t>Risk Description &amp; Effect</t>
  </si>
  <si>
    <t>Associated Risk Categories</t>
  </si>
  <si>
    <t>Risk Appetite / Tolerance</t>
  </si>
  <si>
    <t>Likelihood</t>
  </si>
  <si>
    <t>Impact</t>
  </si>
  <si>
    <t>Risk Level</t>
  </si>
  <si>
    <t>Controls, Risk Mitigation and Monitoring Arrangements in Place Currently</t>
  </si>
  <si>
    <t>Control Action Planning</t>
  </si>
  <si>
    <t>Deadline</t>
  </si>
  <si>
    <r>
      <rPr>
        <b/>
        <sz val="12"/>
        <rFont val="Calibri"/>
        <family val="2"/>
        <scheme val="minor"/>
      </rPr>
      <t>Risk Owner</t>
    </r>
    <r>
      <rPr>
        <sz val="12"/>
        <rFont val="Calibri"/>
        <family val="2"/>
        <scheme val="minor"/>
      </rPr>
      <t xml:space="preserve">                                                             </t>
    </r>
    <r>
      <rPr>
        <b/>
        <sz val="12"/>
        <rFont val="Calibri"/>
        <family val="2"/>
        <scheme val="minor"/>
      </rPr>
      <t xml:space="preserve">CAP Owner                                       </t>
    </r>
    <r>
      <rPr>
        <sz val="12"/>
        <color rgb="FFFF0000"/>
        <rFont val="Calibri"/>
        <family val="2"/>
        <scheme val="minor"/>
      </rPr>
      <t xml:space="preserve">   </t>
    </r>
    <r>
      <rPr>
        <b/>
        <sz val="12"/>
        <color rgb="FF000000"/>
        <rFont val="Calibri"/>
        <family val="2"/>
        <scheme val="minor"/>
      </rPr>
      <t xml:space="preserve">Reporting                  </t>
    </r>
  </si>
  <si>
    <t>Score</t>
  </si>
  <si>
    <t>FINANCIAL</t>
  </si>
  <si>
    <t>A</t>
  </si>
  <si>
    <t>2.6; 3.4; 4.2; 4.3</t>
  </si>
  <si>
    <r>
      <t xml:space="preserve">Inability to maintain operating budget while delivering high quality, relevant and responsive education.                           </t>
    </r>
    <r>
      <rPr>
        <sz val="11"/>
        <color theme="1"/>
        <rFont val="Calibri"/>
        <family val="2"/>
        <scheme val="minor"/>
      </rPr>
      <t xml:space="preserve">SG and SFC Funding cuts; inflation; utilities costs, reducing student numbers.
Change in the value of a credit / rurality allocation; Effect of national pay bargaining being contrary with Regional model /affordability ;
; Exposure to unidentified liabilities resulting in financial/reputational loss;
Unable to deliver planned level of efficient learner activity ;
Customer / learner dissatisfaction ; Perceived reputational damage;                             
                                                                                                                                                                                                                                                                                     </t>
    </r>
    <r>
      <rPr>
        <b/>
        <sz val="11"/>
        <color theme="1"/>
        <rFont val="Calibri"/>
        <family val="2"/>
        <scheme val="minor"/>
      </rPr>
      <t xml:space="preserve">                                                                                                                                                              </t>
    </r>
  </si>
  <si>
    <t xml:space="preserve">Productivity                                                   Student experience                                                Reputational                                                                   </t>
  </si>
  <si>
    <r>
      <rPr>
        <b/>
        <sz val="12"/>
        <rFont val="Calibri"/>
        <family val="2"/>
        <scheme val="minor"/>
      </rPr>
      <t>Rating:</t>
    </r>
    <r>
      <rPr>
        <sz val="12"/>
        <rFont val="Calibri"/>
        <family val="2"/>
        <scheme val="minor"/>
      </rPr>
      <t xml:space="preserve"> Manageable level of risk which requires Risk Control Measures to be put in place to reduce exposure.                                                                                                                                                                                                                                        </t>
    </r>
    <r>
      <rPr>
        <b/>
        <sz val="12"/>
        <rFont val="Calibri"/>
        <family val="2"/>
        <scheme val="minor"/>
      </rPr>
      <t xml:space="preserve">Reporting: </t>
    </r>
    <r>
      <rPr>
        <sz val="12"/>
        <rFont val="Calibri"/>
        <family val="2"/>
        <scheme val="minor"/>
      </rPr>
      <t>Chair of the  Regional Strategic Risk Management Group and Audit Committee.</t>
    </r>
  </si>
  <si>
    <t>Optimise Credit and income stream cost control delivery;
Optimisation of staffing requirements in line with Strategic Aims and Operational Plans;
Continuous dialogue between executive, staff and the student body;
Implementation and monitoring of Regional Efficiencies (i.e. procurement);
Ongoing planning dialogue with SFC;
Lobbying through Principals’ and Chairs’ Forums;</t>
  </si>
  <si>
    <t>CAP required to reduce risk exposure.
Executive Board meeting regularly to
respond to the impact of the
funding cuts, inflation, the post-pandemic landscape and the related financial implications, particularly cash flow. Advice and guidance from various external bodies and agencies is considered and actions taken as appropriate. Revision of operational and financial outlook and implications. 
Sub‐committee of Executive Board set‐up and active.</t>
  </si>
  <si>
    <t>CAP initiated now ongoing and overall reviewed by Executive Board</t>
  </si>
  <si>
    <r>
      <rPr>
        <b/>
        <sz val="11"/>
        <rFont val="Calibri"/>
        <family val="2"/>
        <scheme val="minor"/>
      </rPr>
      <t xml:space="preserve">Risk Owner: </t>
    </r>
    <r>
      <rPr>
        <sz val="11"/>
        <rFont val="Calibri"/>
        <family val="2"/>
        <scheme val="minor"/>
      </rPr>
      <t xml:space="preserve">                             Chief Resources Officer (NCL) / Head of Finance (SLC)                          </t>
    </r>
    <r>
      <rPr>
        <b/>
        <sz val="11"/>
        <rFont val="Calibri"/>
        <family val="2"/>
        <scheme val="minor"/>
      </rPr>
      <t xml:space="preserve">CAP Owner:       </t>
    </r>
    <r>
      <rPr>
        <sz val="11"/>
        <rFont val="Calibri"/>
        <family val="2"/>
        <scheme val="minor"/>
      </rPr>
      <t xml:space="preserve">Exec Board (NCL)  </t>
    </r>
    <r>
      <rPr>
        <b/>
        <sz val="11"/>
        <rFont val="Calibri"/>
        <family val="2"/>
        <scheme val="minor"/>
      </rPr>
      <t xml:space="preserve">                                         Reporting:</t>
    </r>
    <r>
      <rPr>
        <sz val="11"/>
        <rFont val="Calibri"/>
        <family val="2"/>
        <scheme val="minor"/>
      </rPr>
      <t xml:space="preserve"> Principal  (NCL);  Chair (RSB).  </t>
    </r>
  </si>
  <si>
    <t>Very slight update to language</t>
  </si>
  <si>
    <t>D</t>
  </si>
  <si>
    <r>
      <t xml:space="preserve">Inability to secure appropriate levels of funding to respond to operational &amp; strategic priorities.
</t>
    </r>
    <r>
      <rPr>
        <sz val="11"/>
        <color rgb="FF000000"/>
        <rFont val="Calibri (Body)"/>
      </rPr>
      <t>Business interruption; Failure to
invest in infrastructure &amp; technology; Inability to implement
a planned maintenance program;
Inability to perform reactive
maintenance; Unable to improve &amp;
increase access to High Quality L&amp;T
environments; Unable to provide fit for purpose environments; Learner &amp; Staff dissatisfaction;
Unable to fund increase or
decrease in workforce to deliver
operational and strategic priorities;
Unable to achieve non‐SFC income
targets due to post-pandemic economic landscape;
Unable to secure replacement
funding for Employability and FWDF Funds
from SFC; Unable
to realise savings from VS schemes.</t>
    </r>
  </si>
  <si>
    <t>Productivity                                                                      Environment                                                                                        Student experience                                                                        Technology</t>
  </si>
  <si>
    <t>Prioritise available funding to tackle statutory &amp; essential planned, preventative &amp; back‐log maintenance.
Utilise Procurement &amp; Budgeting policies to
ensure sound financial planning, monitoring &amp; control.
Work with stakeholders to ensure effective &amp; efficient targeting of investment in the built environment &amp; infrastructure.
Estates Strategy &amp; Operational Planning.
Scenario planning.</t>
  </si>
  <si>
    <t>CAP required to reduce risk exposure.
Advice and guidance from various external bodies and agencies is considered and actions taken as appropriate. Continue to liaise constructively with SFC and SG.</t>
  </si>
  <si>
    <r>
      <rPr>
        <b/>
        <sz val="11"/>
        <rFont val="Calibri (Body)"/>
      </rPr>
      <t xml:space="preserve">Risk Owner: </t>
    </r>
    <r>
      <rPr>
        <sz val="11"/>
        <rFont val="Calibri (Body)"/>
      </rPr>
      <t xml:space="preserve">                   Chief Resources Officer (NCL) /  Head of Finance (SLC)                 </t>
    </r>
    <r>
      <rPr>
        <b/>
        <sz val="11"/>
        <rFont val="Calibri (Body)"/>
      </rPr>
      <t xml:space="preserve">CAP Owner: </t>
    </r>
    <r>
      <rPr>
        <sz val="11"/>
        <rFont val="Calibri (Body)"/>
      </rPr>
      <t xml:space="preserve">Exec Board (NCL) </t>
    </r>
    <r>
      <rPr>
        <b/>
        <sz val="11"/>
        <rFont val="Calibri (Body)"/>
      </rPr>
      <t xml:space="preserve">                                          Reporting: </t>
    </r>
    <r>
      <rPr>
        <sz val="11"/>
        <rFont val="Calibri (Body)"/>
      </rPr>
      <t xml:space="preserve">Principal  (NCL);  Chair (RSB).  </t>
    </r>
  </si>
  <si>
    <t>No Change</t>
  </si>
  <si>
    <t>B</t>
  </si>
  <si>
    <r>
      <rPr>
        <b/>
        <sz val="11"/>
        <color theme="1"/>
        <rFont val="Calibri"/>
        <family val="2"/>
        <scheme val="minor"/>
      </rPr>
      <t>Failure to manage budgets, processes and controls appropriately.</t>
    </r>
    <r>
      <rPr>
        <sz val="11"/>
        <color theme="1"/>
        <rFont val="Calibri"/>
        <family val="2"/>
        <scheme val="minor"/>
      </rPr>
      <t xml:space="preserve">
Lack of robust financial
control frameworks /
systems;
Lack of financial awareness
amongst managers ;
Inability to plan spending;
Inability to maintain cash
flow
Inefficiency / degradation of
service;
Lack of resources to meet
customer needs;
Increased need for internal &amp;
external audits;
Failure to comply with
financial legislation and
regulations for procurement.                              </t>
    </r>
  </si>
  <si>
    <t xml:space="preserve">Productivity                                                   Student experience                                                Reputational                                                                                               Governance                                                              </t>
  </si>
  <si>
    <t xml:space="preserve">Regional Financial Memorandum;
Budget processes;
College process, systems, effective training and review etc.                    </t>
  </si>
  <si>
    <t>N/A</t>
  </si>
  <si>
    <r>
      <rPr>
        <b/>
        <sz val="11"/>
        <color theme="1"/>
        <rFont val="Calibri"/>
        <family val="2"/>
        <scheme val="minor"/>
      </rPr>
      <t xml:space="preserve">Risk Owner: </t>
    </r>
    <r>
      <rPr>
        <sz val="11"/>
        <color theme="1"/>
        <rFont val="Calibri"/>
        <family val="2"/>
        <scheme val="minor"/>
      </rPr>
      <t xml:space="preserve">                             Chief Resources Officer (NCL) / Head of Finance (SLC)                     </t>
    </r>
    <r>
      <rPr>
        <b/>
        <sz val="11"/>
        <color theme="1"/>
        <rFont val="Calibri"/>
        <family val="2"/>
        <scheme val="minor"/>
      </rPr>
      <t>CAP Owner:</t>
    </r>
    <r>
      <rPr>
        <sz val="11"/>
        <color theme="1"/>
        <rFont val="Calibri"/>
        <family val="2"/>
        <scheme val="minor"/>
      </rPr>
      <t xml:space="preserve"> N/A                                           </t>
    </r>
    <r>
      <rPr>
        <b/>
        <sz val="11"/>
        <color theme="1"/>
        <rFont val="Calibri"/>
        <family val="2"/>
        <scheme val="minor"/>
      </rPr>
      <t>Reporting:</t>
    </r>
    <r>
      <rPr>
        <sz val="11"/>
        <color theme="1"/>
        <rFont val="Calibri"/>
        <family val="2"/>
        <scheme val="minor"/>
      </rPr>
      <t xml:space="preserve"> N/A         </t>
    </r>
  </si>
  <si>
    <t>C</t>
  </si>
  <si>
    <t xml:space="preserve">1.1; 1.6; 1.7; 3.3; </t>
  </si>
  <si>
    <r>
      <t xml:space="preserve">Inability to secure sufficient student support funding.
</t>
    </r>
    <r>
      <rPr>
        <sz val="12"/>
        <color theme="1"/>
        <rFont val="Calibri"/>
        <family val="2"/>
        <scheme val="minor"/>
      </rPr>
      <t>SFC student support grant is
insufficient;
Unable to deliver planned
level of learner activity;
Customer / learner
dissatisfaction;
Perceived reputational
damage.</t>
    </r>
  </si>
  <si>
    <t xml:space="preserve">Student experience                                                Reputational                                                                   </t>
  </si>
  <si>
    <t xml:space="preserve">Close management of delivery to target;
Continuous dialogue between executive, staff and the student body;
Authorisation to access cash by operating in deficit through the treatment of depreciation.
Working with the SFC to enable effective
utilisation of funds through virement.                                                                                                                                     </t>
  </si>
  <si>
    <t>Not Required at this time although
pressure on Discretionary Funding and pressure building due to reductions in funding levels</t>
  </si>
  <si>
    <r>
      <rPr>
        <b/>
        <sz val="12"/>
        <color theme="1"/>
        <rFont val="Calibri"/>
        <family val="2"/>
        <scheme val="minor"/>
      </rPr>
      <t xml:space="preserve">Risk Owner: </t>
    </r>
    <r>
      <rPr>
        <sz val="12"/>
        <color theme="1"/>
        <rFont val="Calibri"/>
        <family val="2"/>
        <scheme val="minor"/>
      </rPr>
      <t xml:space="preserve">                            Chief Rescources Officer (NCL) / Head of Finance (SLC)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</si>
  <si>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S</t>
  </si>
  <si>
    <t xml:space="preserve">3.4; 4.5 </t>
  </si>
  <si>
    <r>
      <t>Failure of the external cladding system at the Motherwell Campus due to defects.</t>
    </r>
    <r>
      <rPr>
        <sz val="11"/>
        <color theme="1"/>
        <rFont val="Calibri"/>
        <family val="2"/>
        <scheme val="minor"/>
      </rPr>
      <t xml:space="preserve">
NCL liable for costs of repair
and all legal fees.
Physical harm to building
users.
Partial or full closure of
teaching &amp; workshop blocks.
Financial impact / loss.
Compensation claims /
litigation.
Failure to prove defects
liability sits wholly or
partially with construction
contractor.
NCL liable in full or in part for
financial cost of
replacement/rectification.
Failure to prove defects</t>
    </r>
  </si>
  <si>
    <t>Environmental
Reputational
Student experience
Compliance
Social</t>
  </si>
  <si>
    <r>
      <t xml:space="preserve">Install debris netting to safeguard buidling users.
Regular inspection and testing of cladding system by specialist contractors to determine ongoing safety &amp; integrity and take actions where necessary.
Engaged with Legal representatives (Lawyers and QC) with expertise in the field of construction law together with appointing construction material expert witnesses to assess defect issues and provide guidance on NCL exposure with a view to taking any necessary legal actions to defend NCL’s position/provide for a suitable outcome.  Scaffolding removed from exit routes on recommendation of Scottish Fire &amp; Rescue as durability and safety of netting is maintained.  </t>
    </r>
    <r>
      <rPr>
        <sz val="11"/>
        <rFont val="Calibri"/>
        <family val="2"/>
        <scheme val="minor"/>
      </rPr>
      <t>Main netting had new ropes and tensioning anchor bars installed in October 2024 and this is a normal replacement part of this temporary installation.</t>
    </r>
    <r>
      <rPr>
        <sz val="10"/>
        <rFont val="Arial"/>
        <family val="2"/>
      </rPr>
      <t xml:space="preserve">
</t>
    </r>
  </si>
  <si>
    <t>Not Required at this time in terms of
making the building safe. Risk increasing of financial exposure as NCL continues to protect its exposure through legal means.</t>
  </si>
  <si>
    <r>
      <rPr>
        <b/>
        <sz val="11"/>
        <color theme="1"/>
        <rFont val="Calibri"/>
        <family val="2"/>
        <scheme val="minor"/>
      </rPr>
      <t xml:space="preserve">Risk Owner: </t>
    </r>
    <r>
      <rPr>
        <sz val="11"/>
        <color theme="1"/>
        <rFont val="Calibri"/>
        <family val="2"/>
        <scheme val="minor"/>
      </rPr>
      <t xml:space="preserve">                             Chief Resources Officer / Deputy Principal for PS (NCL)                                   </t>
    </r>
    <r>
      <rPr>
        <b/>
        <sz val="11"/>
        <color theme="1"/>
        <rFont val="Calibri"/>
        <family val="2"/>
        <scheme val="minor"/>
      </rPr>
      <t>CAP Owner:</t>
    </r>
    <r>
      <rPr>
        <sz val="11"/>
        <color theme="1"/>
        <rFont val="Calibri"/>
        <family val="2"/>
        <scheme val="minor"/>
      </rPr>
      <t xml:space="preserve"> N/A                                           </t>
    </r>
    <r>
      <rPr>
        <b/>
        <sz val="11"/>
        <color theme="1"/>
        <rFont val="Calibri"/>
        <family val="2"/>
        <scheme val="minor"/>
      </rPr>
      <t>Reporting:</t>
    </r>
    <r>
      <rPr>
        <sz val="11"/>
        <color theme="1"/>
        <rFont val="Calibri"/>
        <family val="2"/>
        <scheme val="minor"/>
      </rPr>
      <t xml:space="preserve"> N/A         </t>
    </r>
  </si>
  <si>
    <t>Update to Risk Treatment</t>
  </si>
  <si>
    <t>W</t>
  </si>
  <si>
    <t>3.4; 4.5</t>
  </si>
  <si>
    <r>
      <rPr>
        <b/>
        <sz val="11"/>
        <color theme="1"/>
        <rFont val="Calibri"/>
        <family val="2"/>
        <scheme val="minor"/>
      </rPr>
      <t>Failure to adequately heat/light College buildings due to increase in energy costs.</t>
    </r>
    <r>
      <rPr>
        <sz val="11"/>
        <color theme="1"/>
        <rFont val="Calibri"/>
        <family val="2"/>
        <scheme val="minor"/>
      </rPr>
      <t xml:space="preserve">                                                  Potential increase of almost 250% in Gas prices and 42% increase
in Electricity prices. Inability
to provide heat and light in
areas of the College. Inability
to provide food/drinks for
students.</t>
    </r>
  </si>
  <si>
    <t>Environmental
Reputational
Student experience
Social</t>
  </si>
  <si>
    <r>
      <t xml:space="preserve">Approach SFC for additional funding to cover increased energy costs.                             </t>
    </r>
    <r>
      <rPr>
        <sz val="11"/>
        <rFont val="Calibri"/>
        <family val="2"/>
        <scheme val="minor"/>
      </rPr>
      <t>Establish a new 2024/5 SLWG to devise and implement an Energy Savings Plan for the College to reduce energy usage.</t>
    </r>
    <r>
      <rPr>
        <sz val="10"/>
        <rFont val="Arial"/>
        <family val="2"/>
      </rPr>
      <t xml:space="preserve">
Potential diversion of capital maintenance funding into revenue  SLWG Energy Management meeting every two weeks during the winter months. 
</t>
    </r>
    <r>
      <rPr>
        <sz val="11"/>
        <rFont val="Calibri"/>
        <family val="2"/>
        <scheme val="minor"/>
      </rPr>
      <t xml:space="preserve">Utility costs due to increase in 2025,with consumption increased (year on year calculations)  </t>
    </r>
  </si>
  <si>
    <r>
      <rPr>
        <b/>
        <sz val="11"/>
        <color theme="1"/>
        <rFont val="Calibri"/>
        <family val="2"/>
        <scheme val="minor"/>
      </rPr>
      <t xml:space="preserve">Risk Owner: </t>
    </r>
    <r>
      <rPr>
        <sz val="11"/>
        <color theme="1"/>
        <rFont val="Calibri"/>
        <family val="2"/>
        <scheme val="minor"/>
      </rPr>
      <t xml:space="preserve">                             Chief Resourses Officer/Head of Estates (NCL) / Head of Finance (SLC)                                      </t>
    </r>
    <r>
      <rPr>
        <b/>
        <sz val="11"/>
        <color theme="1"/>
        <rFont val="Calibri"/>
        <family val="2"/>
        <scheme val="minor"/>
      </rPr>
      <t>CAP Owner:</t>
    </r>
    <r>
      <rPr>
        <sz val="11"/>
        <color theme="1"/>
        <rFont val="Calibri"/>
        <family val="2"/>
        <scheme val="minor"/>
      </rPr>
      <t xml:space="preserve"> N/A                                           </t>
    </r>
    <r>
      <rPr>
        <b/>
        <sz val="11"/>
        <color theme="1"/>
        <rFont val="Calibri"/>
        <family val="2"/>
        <scheme val="minor"/>
      </rPr>
      <t>Reporting:</t>
    </r>
    <r>
      <rPr>
        <sz val="11"/>
        <color theme="1"/>
        <rFont val="Calibri"/>
        <family val="2"/>
        <scheme val="minor"/>
      </rPr>
      <t xml:space="preserve"> N/A         </t>
    </r>
  </si>
  <si>
    <t>TECHNOLOGY</t>
  </si>
  <si>
    <t>P</t>
  </si>
  <si>
    <t>4.6; 4.7</t>
  </si>
  <si>
    <r>
      <t xml:space="preserve">Loss of data or ICT service due to cyber-attack.                                                                                                                                                                                                                                                                                                                                                                                                                                                                     </t>
    </r>
    <r>
      <rPr>
        <sz val="12"/>
        <color theme="1"/>
        <rFont val="Calibri"/>
        <family val="2"/>
        <scheme val="minor"/>
      </rPr>
      <t>Limited or no access to ICT.  
Public facing website ‘hijacked’ and altered.
Deletion of data.  
Data leak due to theft.  
Loss of trust with key stakeholders.  
Negative publicity.</t>
    </r>
    <r>
      <rPr>
        <b/>
        <sz val="12"/>
        <color theme="1"/>
        <rFont val="Calibri"/>
        <family val="2"/>
        <scheme val="minor"/>
      </rPr>
      <t xml:space="preserve">
</t>
    </r>
  </si>
  <si>
    <t xml:space="preserve">Compliance                                                Governance                                  Reputational                                                 Productivity                                              Environmental                                    Social                                                      Student experience                                      Financial                                           International development                                                                         Technology                                               Change                                                                                                                                                                                                                                                                                                     </t>
  </si>
  <si>
    <r>
      <rPr>
        <b/>
        <sz val="12"/>
        <rFont val="Calibri"/>
        <family val="2"/>
        <scheme val="minor"/>
      </rPr>
      <t>Rating:</t>
    </r>
    <r>
      <rPr>
        <sz val="12"/>
        <rFont val="Calibri"/>
        <family val="2"/>
        <scheme val="minor"/>
      </rPr>
      <t xml:space="preserve"> Manageable level of risk which requires Risk Control Measures to be put in place to reduce exposure.                                                                                                                                                                                                                                        Reporting: Chair of the  Regional Strategic Risk Management Group and Audit Committee.</t>
    </r>
  </si>
  <si>
    <t>Data backup and recovery procedure.
System mirroring, resilience and failover for critical internal systems.
Hardware and software monitoring and filtering.
ICT system controls for authorised access.
Multi-Factor Authentication for Staff and Admin accounts.
Location based access controls.
Firewall traffic blocking based on geographic location.
Microsoft Azure Password Protection.
JANET network monitoring.
Anti-Virus scanning and vulnerability scans.
Monthly external penetration testing on key public facing systems.
Externally hosted services.
Proactive monitoring of potential threats.
Staff phishing awareness and training campaign.
ICT staff cyber-security CPD.
Simulated breech attack testing.
Cyber-security standards accreditation. Jisc DDos Foundation Plus Service to protect against Denial of Service attacks.
Conduct a review of the use of USB removable storage media devices.
Plan to implement data encryption on Staff laptops.
Several points of good practice identified in the recent cyber security internal audit.                                                                                                      ICT department risk register.
Several points of good practice identified in the recent Jisc infrastructure review report and cyber security internal audit.</t>
  </si>
  <si>
    <r>
      <rPr>
        <b/>
        <sz val="12"/>
        <color theme="1"/>
        <rFont val="Calibri"/>
        <family val="2"/>
        <scheme val="minor"/>
      </rPr>
      <t xml:space="preserve">Risk Owner: </t>
    </r>
    <r>
      <rPr>
        <sz val="12"/>
        <color theme="1"/>
        <rFont val="Calibri"/>
        <family val="2"/>
        <scheme val="minor"/>
      </rPr>
      <t xml:space="preserve">                   Head of ICT Support Services (NCL)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</si>
  <si>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O</t>
  </si>
  <si>
    <t xml:space="preserve">4.3; 4.6; 4.7 </t>
  </si>
  <si>
    <r>
      <t xml:space="preserve">Inability to invest in the development of management systems, technology and the necessary level of iCT support staff required to adequately support and maintain them                                                                       </t>
    </r>
    <r>
      <rPr>
        <sz val="12"/>
        <color theme="1"/>
        <rFont val="Calibri"/>
        <family val="2"/>
        <scheme val="minor"/>
      </rPr>
      <t>Student expectations of technology are not met.                                                                 Service provision stagnates.                                                                     Computer hardware / software not fit for purpose.                                                         Reliance on internal expertise to develop management systems.                                                                                Inability to meet future reporting &amp; monitoring requirements due to ageing technology.</t>
    </r>
    <r>
      <rPr>
        <b/>
        <sz val="12"/>
        <color theme="1"/>
        <rFont val="Calibri"/>
        <family val="2"/>
        <scheme val="minor"/>
      </rPr>
      <t xml:space="preserve">  </t>
    </r>
    <r>
      <rPr>
        <sz val="12"/>
        <color theme="1"/>
        <rFont val="Calibri"/>
        <family val="2"/>
        <scheme val="minor"/>
      </rPr>
      <t>Inability to recover from a cyber-attack.  Lack of capacity to deliver services.  Insufficient capacity to deliver futre service improvement projects.  Reliance on key personnel.  Succession planning.</t>
    </r>
  </si>
  <si>
    <t xml:space="preserve">Financial                                                                            Change                                                                         Productivity                                            Student experience                                                Reputational                                                                  Compliance                                              Technology                                                                                    </t>
  </si>
  <si>
    <t xml:space="preserve">Annual ICT budgeting plans linked to the Curriculum Delivery Planning cycle with regular monthly reviews.
Annual Capital Maintenance budgeting plans, approved by the R&amp;GP Committee, with regular monthly review meetings.
Quarterly ICT reports provided to the Resources &amp; General Purposes Committee of the Board of Management.
Proposal for restructure of the department developed &amp; submitted to the EB for consideration in Feb 2024.
Revised proposal for department structure developed for Professional Services Review.Develop fully costed ICT equipment refresh plans &amp; embed within the annual budgeting cycle.
</t>
  </si>
  <si>
    <r>
      <rPr>
        <b/>
        <sz val="12"/>
        <color rgb="FF000000"/>
        <rFont val="Calibri"/>
        <family val="2"/>
      </rPr>
      <t xml:space="preserve">Risk Owner: </t>
    </r>
    <r>
      <rPr>
        <sz val="12"/>
        <color rgb="FF000000"/>
        <rFont val="Calibri"/>
        <family val="2"/>
      </rPr>
      <t xml:space="preserve">                   Deputy Principal for PS &amp; Head of ICT Support Services (NCL)                  </t>
    </r>
    <r>
      <rPr>
        <b/>
        <sz val="12"/>
        <color rgb="FF000000"/>
        <rFont val="Calibri"/>
        <family val="2"/>
      </rPr>
      <t>CAP Owner:</t>
    </r>
    <r>
      <rPr>
        <sz val="12"/>
        <color rgb="FF000000"/>
        <rFont val="Calibri"/>
        <family val="2"/>
      </rPr>
      <t xml:space="preserve"> N/A                                           </t>
    </r>
    <r>
      <rPr>
        <b/>
        <sz val="12"/>
        <color rgb="FF000000"/>
        <rFont val="Calibri"/>
        <family val="2"/>
      </rPr>
      <t>Reporting:</t>
    </r>
    <r>
      <rPr>
        <sz val="12"/>
        <color rgb="FF000000"/>
        <rFont val="Calibri"/>
        <family val="2"/>
      </rPr>
      <t xml:space="preserve"> N/A   </t>
    </r>
  </si>
  <si>
    <t>CHANGE</t>
  </si>
  <si>
    <t>K</t>
  </si>
  <si>
    <t>1.1; 3.1; 3.2</t>
  </si>
  <si>
    <r>
      <t xml:space="preserve">Inability to maintain quality standards.                             </t>
    </r>
    <r>
      <rPr>
        <sz val="12"/>
        <color theme="1"/>
        <rFont val="Calibri"/>
        <family val="2"/>
        <scheme val="minor"/>
      </rPr>
      <t xml:space="preserve">Failure of External Audit/Inspection                                         Inability to meet awarding body quality assurance requirements.                                                                                                                     Reduction in Learner Retention and Success indicators                                                                                                                Learner dissatisfaction                                                                               Decrease in morale and motivation
                                                              </t>
    </r>
  </si>
  <si>
    <t xml:space="preserve">Student experience                                                Reputational                                                                                                        </t>
  </si>
  <si>
    <r>
      <rPr>
        <b/>
        <sz val="12"/>
        <rFont val="Calibri"/>
        <family val="2"/>
        <scheme val="minor"/>
      </rPr>
      <t>Rating:</t>
    </r>
    <r>
      <rPr>
        <sz val="12"/>
        <rFont val="Calibri"/>
        <family val="2"/>
        <scheme val="minor"/>
      </rPr>
      <t xml:space="preserve"> Manageable level of risk which requires Risk Control Measures to be put in place to reduce exposure.                                                                                                                                                                                                                                        </t>
    </r>
    <r>
      <rPr>
        <b/>
        <sz val="12"/>
        <rFont val="Calibri"/>
        <family val="2"/>
        <scheme val="minor"/>
      </rPr>
      <t>Repor</t>
    </r>
    <r>
      <rPr>
        <sz val="12"/>
        <rFont val="Calibri"/>
        <family val="2"/>
        <scheme val="minor"/>
      </rPr>
      <t>ting: Chair of the  Regional Strategic Risk Management Group and Audit Committee.</t>
    </r>
  </si>
  <si>
    <t xml:space="preserve">Completed Review and updating of Quality Policies and Procedures within the Quality Team (Aug 24). Policies and Procedures across the rest of the College are now mostly complete and on the Register. A number of quality evaluation processes are in place: Audit scrutiny by Internal Audit Teams, Spotlight on Quality, Spotlight on Curriculum, Course Curriculum Evaluation incorporating Course Curriculum KPI meetings. Monitoring of learner perceptions through surveys and focus groups. Embedding of Quality Officers with Departments. Highly successful SQA Systems Verification visit October 2023. 
                                                                                                                                                                                    </t>
  </si>
  <si>
    <r>
      <rPr>
        <b/>
        <sz val="12"/>
        <color theme="1"/>
        <rFont val="Calibri"/>
        <family val="2"/>
        <scheme val="minor"/>
      </rPr>
      <t xml:space="preserve">Risk Owner: </t>
    </r>
    <r>
      <rPr>
        <sz val="12"/>
        <color theme="1"/>
        <rFont val="Calibri"/>
        <family val="2"/>
        <scheme val="minor"/>
      </rPr>
      <t xml:space="preserve">                  Dean for Digital Learning &amp; Quality Enhancement (NCL)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</si>
  <si>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Change of Risk Ownership</t>
  </si>
  <si>
    <t>F</t>
  </si>
  <si>
    <t>1.3; 1.4; 2.4</t>
  </si>
  <si>
    <r>
      <t xml:space="preserve">Local authority curriculum delivery variations with related funding/credit, structural and strategic implications.                                                                                                                                                                                                                                                                                                                                                                     </t>
    </r>
    <r>
      <rPr>
        <sz val="12"/>
        <color theme="1"/>
        <rFont val="Calibri"/>
        <family val="2"/>
        <scheme val="minor"/>
      </rPr>
      <t>Loss of sources of funding;                                                                          Inability to deliver schools and DYW objectives;                                            Inability to deliver community projects in partnership.
Reduction in demand for Foundation Apprenticeships.
Reduction in the offering of schools activity from Local Authority impacts on College ability to deliver SFC Credit targets.</t>
    </r>
  </si>
  <si>
    <t xml:space="preserve">Financial                                              Student experience                                                Reputational                                                                                                        </t>
  </si>
  <si>
    <t xml:space="preserve">   Changes to funding sources, No One Left Behind and UK Shared Prosperity Funds-allocation of funding is via a local commissioning and grant approach. NCL has secured £75k of NOLB funding under NLC’s 23/24.  SLC will put their NOLB funding opportunities out to procurement and we currently await further information.
In AY22/23 we received £7k of funding to support delivery of activity under Multiply.  A further £22k is forecast for AY23/24.  Additional funding from UKSPF to further progress the SMART Hub Lanarkshire initiative has been secured (£300k).
A further £40,911 of funding was secured under the AY22/23 FWDF with delivery continuing to December 2023.  As the FWDF has ceased, the local authority will no longer contribute as a levy payer.  This may have an impact on the local authority using this resource to support staff development.
There is a strong Schools College Partnership offering learning opportunities to circa 1000 school pupils in AY 23/24 from North and South Lanarkshire Council 
The newly approved Community Education Strategy and the Employer Engagement Strategy is informing how funds can be allocated to address employer and community needs – opportunities relating to the digital campus are also being progressed. 
NCL will continue to review its portfolio, offering to identify opportunities to support engagement with the Local Authority through the provision of short programmes. An increase in LA demand for programmes requiring SSSC registration has been identified and work is underway to accommodate this.   
Changes to funding sources, No One Left Behind and UK Shared Prosperity Funds-allocation of funding is via a local commissioning and grant approach. NCL has secured £75k of NOLB funding under NLC’s 23/24.  SLC will put their NOLB funding opportunities out to procurement and we currently await further information.</t>
  </si>
  <si>
    <r>
      <rPr>
        <b/>
        <sz val="12"/>
        <color theme="1"/>
        <rFont val="Calibri"/>
        <family val="2"/>
        <scheme val="minor"/>
      </rPr>
      <t xml:space="preserve">Risk Owner: </t>
    </r>
    <r>
      <rPr>
        <sz val="12"/>
        <color theme="1"/>
        <rFont val="Calibri"/>
        <family val="2"/>
        <scheme val="minor"/>
      </rPr>
      <t xml:space="preserve">                   Assistant Principal (Education &amp; Student Success) (NCL) /  Head of Finance (SLC)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</si>
  <si>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PRODUCTIVITY</t>
  </si>
  <si>
    <t>H</t>
  </si>
  <si>
    <t xml:space="preserve">1.1; 3.1; 3.3; 4.3; </t>
  </si>
  <si>
    <r>
      <t xml:space="preserve">Failure to deliver SFC Credit targets                                                                                                                                                                                                                                                                                                                                                                                                                                                                                                                                                                                                                                                                                                                                                                                                                                                                                        </t>
    </r>
    <r>
      <rPr>
        <sz val="12"/>
        <rFont val="Calibri"/>
        <family val="2"/>
        <scheme val="minor"/>
      </rPr>
      <t xml:space="preserve">
                                                                                                                                                                                                  Loss of funding  from public sources;                                                   Loss of reputation  from  customer, learner, stakeholder, partner perspective;                                                                 Staff jobs at risk;                                                                                                    Deterioration of staff morale and positive organisation culture;                                                                                             Deterioration of individual staff and team Performance.</t>
    </r>
  </si>
  <si>
    <t xml:space="preserve">Financial                                              Student experience                                                Reputational                                                            Social                                                        </t>
  </si>
  <si>
    <t>Rating: Acceptable level of risk exposure subject to regular Targeted Monitoring. Risk Control Measures may be required in support of active monitoring                                                                                                                                Reporting: Regional Strategy Risk Management Group / Executive Board.</t>
  </si>
  <si>
    <t>Lanarkshire Regional Strategy;
Regional Strategic Risk Management Strategy &amp; Framework;
Lanarkshire Regional Outcome Agreement;
Online performance monitoring system;
RSB Committee monitoring;
College planning frameworks;
College performance management frameworks.
Work with partners across Lanarkshire to support staff training;
Introduction of more flexible digital delivery models</t>
  </si>
  <si>
    <r>
      <rPr>
        <b/>
        <sz val="12"/>
        <rFont val="Calibri"/>
        <family val="2"/>
        <scheme val="minor"/>
      </rPr>
      <t xml:space="preserve">CAP required to reduce risk exposure from  Amber (High) to yellow (medium)  </t>
    </r>
    <r>
      <rPr>
        <sz val="12"/>
        <rFont val="Calibri"/>
        <family val="2"/>
        <scheme val="minor"/>
      </rPr>
      <t xml:space="preserve">                                        Direct engagement with SFC, and monitored regularly through ROA Manager.  
Alternative options for additional Credit delivery.
Establish Credit &amp; Performance Monitoring Group</t>
    </r>
  </si>
  <si>
    <t>CAP initiated now ongoing and reviewed quarterly by RSRMG</t>
  </si>
  <si>
    <r>
      <rPr>
        <b/>
        <sz val="12"/>
        <color rgb="FF000000"/>
        <rFont val="Calibri"/>
        <family val="2"/>
      </rPr>
      <t>Risk Owner:</t>
    </r>
    <r>
      <rPr>
        <sz val="12"/>
        <color rgb="FF000000"/>
        <rFont val="Calibri"/>
        <family val="2"/>
      </rPr>
      <t xml:space="preserve">                    Deputy Principal for PS (NCL) /  DP (SLC) 
</t>
    </r>
    <r>
      <rPr>
        <b/>
        <sz val="12"/>
        <color rgb="FF000000"/>
        <rFont val="Calibri"/>
        <family val="2"/>
      </rPr>
      <t>CAP Owner:</t>
    </r>
    <r>
      <rPr>
        <sz val="12"/>
        <color rgb="FF000000"/>
        <rFont val="Calibri"/>
        <family val="2"/>
      </rPr>
      <t xml:space="preserve"> N/A                                 
</t>
    </r>
    <r>
      <rPr>
        <b/>
        <sz val="12"/>
        <color rgb="FF000000"/>
        <rFont val="Calibri"/>
        <family val="2"/>
      </rPr>
      <t>Reporting:</t>
    </r>
    <r>
      <rPr>
        <sz val="12"/>
        <color rgb="FF000000"/>
        <rFont val="Calibri"/>
        <family val="2"/>
      </rPr>
      <t xml:space="preserve"> N/A</t>
    </r>
  </si>
  <si>
    <t>Risk Score reduced:
RS from 15 to 10
RRS from 10 to 5
Small update to risk treatment</t>
  </si>
  <si>
    <t>2.3; 2.5; 2.6; 3.5</t>
  </si>
  <si>
    <r>
      <rPr>
        <b/>
        <sz val="12"/>
        <color rgb="FF000000"/>
        <rFont val="Calibri"/>
        <family val="2"/>
      </rPr>
      <t xml:space="preserve">Inability to invest in staff development to meet future strategic needs.  </t>
    </r>
    <r>
      <rPr>
        <sz val="12"/>
        <color rgb="FF000000"/>
        <rFont val="Calibri"/>
        <family val="2"/>
      </rPr>
      <t xml:space="preserve">  Unable to achieve individual and institutional aspirations and success.                                                                                  Loss of reputation for having skilled staff.  Decrease in morale and motivation.                                                    Inability to maintain and facilitate added value activities via teaching staff remission 
Through NCL’s Staff Development a workforce needs analysis is planned to identify opportunities to upskill staff and expose staff talent. In addition, challenges and barriers towards achieving CPD and CPD priorities to meet the needs of the organisation will be identified. This research will inform NCL of future investment and the importance of supporting protected time for staff development  </t>
    </r>
  </si>
  <si>
    <t xml:space="preserve">Student experience                                                Reputational                                                            Social                                                        </t>
  </si>
  <si>
    <t>The newly approved Community Education Strategy and the Employer Engagement Strategy is informing how funds can be allocated to address employer and community needs – opportunities relating to the Learning Well are also being progressed. 
NCL will continue to review its portfolio, offering to identify opportunities to support engagement with the Local Authority through the provision of short programmes. 
NCL has carried out a refresh of the Staff Development Academies (SDA) role framed around NCL’s Staff Development Strategy which is aligned to NCL’s strategic priorities to develop a workforce of professional services and academic staff to transform the way we work.
The SDA will cultivate a future-fit workforce, equipped with advanced digital and occupational expertise, innovative teaching practices and the ability to strategically utilise a range of technologies which meet the evolving learning, and skills needs of our Region.
Partnerships are being formed with employers and Higher Education institutions to make this happen. The outcome of NCL’s workforce development needs will be used to inform how NCL further invest in staff development.</t>
  </si>
  <si>
    <r>
      <rPr>
        <b/>
        <sz val="12"/>
        <color rgb="FF000000"/>
        <rFont val="Calibri"/>
        <family val="2"/>
      </rPr>
      <t xml:space="preserve">Risk Owner: </t>
    </r>
    <r>
      <rPr>
        <sz val="12"/>
        <color rgb="FF000000"/>
        <rFont val="Calibri"/>
        <family val="2"/>
      </rPr>
      <t xml:space="preserve">                    Assistant Principal: Education &amp; Student Success (NCL) </t>
    </r>
    <r>
      <rPr>
        <b/>
        <sz val="12"/>
        <color rgb="FF000000"/>
        <rFont val="Calibri"/>
        <family val="2"/>
      </rPr>
      <t>CAP Owner:</t>
    </r>
    <r>
      <rPr>
        <sz val="12"/>
        <color rgb="FF000000"/>
        <rFont val="Calibri"/>
        <family val="2"/>
      </rPr>
      <t xml:space="preserve"> N/A                                           </t>
    </r>
    <r>
      <rPr>
        <b/>
        <sz val="12"/>
        <color rgb="FF000000"/>
        <rFont val="Calibri"/>
        <family val="2"/>
      </rPr>
      <t>Reporting:</t>
    </r>
    <r>
      <rPr>
        <sz val="12"/>
        <color rgb="FF000000"/>
        <rFont val="Calibri"/>
        <family val="2"/>
      </rPr>
      <t xml:space="preserve"> N/A   </t>
    </r>
  </si>
  <si>
    <t>Risk Treatment Updated</t>
  </si>
  <si>
    <t>ENVIRONMENTAL</t>
  </si>
  <si>
    <t>M</t>
  </si>
  <si>
    <t>3.4; 4.5; 4.6; 4.7</t>
  </si>
  <si>
    <r>
      <t xml:space="preserve">Catastrophic loss of building, infrastructure or utilities.
</t>
    </r>
    <r>
      <rPr>
        <sz val="12"/>
        <color theme="1"/>
        <rFont val="Calibri"/>
        <family val="2"/>
        <scheme val="minor"/>
      </rPr>
      <t xml:space="preserve">Potential College shut down.                                                                         Loss of access to key assets.  </t>
    </r>
    <r>
      <rPr>
        <b/>
        <sz val="12"/>
        <color theme="1"/>
        <rFont val="Calibri"/>
        <family val="2"/>
        <scheme val="minor"/>
      </rPr>
      <t xml:space="preserve">                                                             </t>
    </r>
    <r>
      <rPr>
        <sz val="12"/>
        <color theme="1"/>
        <rFont val="Calibri"/>
        <family val="2"/>
        <scheme val="minor"/>
      </rPr>
      <t xml:space="preserve">Disatisfied Learners, customers, staff.  </t>
    </r>
    <r>
      <rPr>
        <b/>
        <sz val="12"/>
        <color theme="1"/>
        <rFont val="Calibri"/>
        <family val="2"/>
        <scheme val="minor"/>
      </rPr>
      <t xml:space="preserve">                             </t>
    </r>
    <r>
      <rPr>
        <sz val="12"/>
        <color theme="1"/>
        <rFont val="Calibri"/>
        <family val="2"/>
        <scheme val="minor"/>
      </rPr>
      <t>Disruption to timetables and loss of continuity.                                                                                             Financial impact / loss.                                                                                 Compensation claims / litigation.                                                              Fines/penalties.</t>
    </r>
  </si>
  <si>
    <t xml:space="preserve">Financial
Reputational
Productivity
Student experience
Compliance
Social
Technology
International development
Change                     </t>
  </si>
  <si>
    <t xml:space="preserve">ICT provisions for remote working and delivery of teaching and learning.
Health &amp; Safety policy and procedures.                                           Insurance.                                                                                                 Risk management and risk assessments.
Communications plan.
Statutory inspection and general maintenance of buildings.
Scenario planning.
UK Government and Scottish Government advice.
Awarding body advice.
Remote delivery of learning and teaching.  </t>
  </si>
  <si>
    <r>
      <rPr>
        <b/>
        <sz val="12"/>
        <color theme="1"/>
        <rFont val="Calibri"/>
        <family val="2"/>
        <scheme val="minor"/>
      </rPr>
      <t xml:space="preserve">Risk Owner: </t>
    </r>
    <r>
      <rPr>
        <sz val="12"/>
        <color theme="1"/>
        <rFont val="Calibri"/>
        <family val="2"/>
        <scheme val="minor"/>
      </rPr>
      <t xml:space="preserve">                   Head of Estates (NCL)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</si>
  <si>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T</t>
  </si>
  <si>
    <t>1.1; 1.2; 1.4; 1.5; 2.6; 3.3; 3.5</t>
  </si>
  <si>
    <r>
      <t xml:space="preserve">Disruption to College business due to epidemic/pandemic.
</t>
    </r>
    <r>
      <rPr>
        <sz val="12"/>
        <color theme="1"/>
        <rFont val="Calibri"/>
        <family val="2"/>
        <scheme val="minor"/>
      </rPr>
      <t>Closure of campuses.
National or regional 'lockdown' restriction measures.
Disruption to learning and teaching.
Disruption to student examinations.
Possible loss of life.
Inability to access on-site resources (e.g. ICT, student portfolios)
Unable to fulfil activity targets (e.g. Credits, commercial, SDS)
Loss of income.
Disruption to student recruitment.</t>
    </r>
  </si>
  <si>
    <t>Financial
Reputational
Productivity
Student experience
Compliance
Social
Technology
International development
Change</t>
  </si>
  <si>
    <t>The college has robust plans in place following the COVID19 pandemic that could be implemented quickly should the need arise in the future.</t>
  </si>
  <si>
    <r>
      <rPr>
        <b/>
        <sz val="12"/>
        <color theme="1"/>
        <rFont val="Calibri"/>
        <family val="2"/>
        <scheme val="minor"/>
      </rPr>
      <t xml:space="preserve">Risk Owner: </t>
    </r>
    <r>
      <rPr>
        <sz val="12"/>
        <color theme="1"/>
        <rFont val="Calibri"/>
        <family val="2"/>
        <scheme val="minor"/>
      </rPr>
      <t xml:space="preserve">                   Assistant Registrar - Health, Safety &amp; Wellbeing (NCL)              </t>
    </r>
    <r>
      <rPr>
        <b/>
        <sz val="12"/>
        <color theme="1"/>
        <rFont val="Calibri"/>
        <family val="2"/>
        <scheme val="minor"/>
      </rPr>
      <t>CAP Owner:</t>
    </r>
    <r>
      <rPr>
        <sz val="12"/>
        <color theme="1"/>
        <rFont val="Calibri"/>
        <family val="2"/>
        <scheme val="minor"/>
      </rPr>
      <t xml:space="preserve">          Exec Board (NCL)                                           </t>
    </r>
    <r>
      <rPr>
        <b/>
        <sz val="12"/>
        <color theme="1"/>
        <rFont val="Calibri"/>
        <family val="2"/>
        <scheme val="minor"/>
      </rPr>
      <t>Reporting:</t>
    </r>
    <r>
      <rPr>
        <sz val="12"/>
        <color theme="1"/>
        <rFont val="Calibri"/>
        <family val="2"/>
        <scheme val="minor"/>
      </rPr>
      <t xml:space="preserve"> Principal  (NCL);  Chair (RSB).  </t>
    </r>
  </si>
  <si>
    <t>X</t>
  </si>
  <si>
    <t>Risk of power failure to College buildings; power failure to infrastucture supporting the College; power failure to student/staff homes.</t>
  </si>
  <si>
    <t>Financial                                       Student experience                     Reputational                                Social                                       Technology</t>
  </si>
  <si>
    <t xml:space="preserve">Planned Maintenance Programme
Statutory Fixed Wiring Testing (EICR)
Authorised Access to equipment and switchgear
Robust procurement and supply partnerships (Energy)
On campus ancillary back up power for essential services
Retained contractors for reactive and planned maintenance worksMotherwell and Cumbernauld have UPS batteries for the servers but these are only capable of providing power for 20 – 30 minutes. Motherwell and Coatbridge also have UPS units in place but again, these are only capable of sustaining power for around 15mins to half an hour and there main purpose is to protect the equipment from surges
On-site technical support and management
Regular planned contractor maintenance visits scheduling and monitoring
BEMS (Building and Energy Management Systems) across all areas. Individual UPS back up on some systems (Fire, Intruder, Emergency Lights), which are for data loss protection and 30mins duration.  Financial increases in energy unit price is expected to remain the same during 2024 and does pose additional risks.  Financial increases in energy unit price is expected to remain the same during 2024 and does pose additional risks.
</t>
  </si>
  <si>
    <r>
      <rPr>
        <b/>
        <sz val="12"/>
        <color rgb="FF000000"/>
        <rFont val="Calibri"/>
        <family val="2"/>
      </rPr>
      <t xml:space="preserve">Risk Owner: </t>
    </r>
    <r>
      <rPr>
        <sz val="12"/>
        <color rgb="FF000000"/>
        <rFont val="Calibri"/>
        <family val="2"/>
      </rPr>
      <t xml:space="preserve">                   Deputy Principal for PS, Head of ICT Support Services, Head of Estates (NCL)              </t>
    </r>
    <r>
      <rPr>
        <b/>
        <sz val="12"/>
        <color rgb="FF000000"/>
        <rFont val="Calibri"/>
        <family val="2"/>
      </rPr>
      <t>CAP Owner:</t>
    </r>
    <r>
      <rPr>
        <sz val="12"/>
        <color rgb="FF000000"/>
        <rFont val="Calibri"/>
        <family val="2"/>
      </rPr>
      <t xml:space="preserve">          Exec Board (NCL)                                           </t>
    </r>
    <r>
      <rPr>
        <b/>
        <sz val="12"/>
        <color rgb="FF000000"/>
        <rFont val="Calibri"/>
        <family val="2"/>
      </rPr>
      <t>Reporting:</t>
    </r>
    <r>
      <rPr>
        <sz val="12"/>
        <color rgb="FF000000"/>
        <rFont val="Calibri"/>
        <family val="2"/>
      </rPr>
      <t xml:space="preserve"> Principal  (NCL);  Chair (RSB).  </t>
    </r>
  </si>
  <si>
    <t>SOCIAL</t>
  </si>
  <si>
    <t>E</t>
  </si>
  <si>
    <t>1.2; 1.3; 1.4; 2.4</t>
  </si>
  <si>
    <r>
      <rPr>
        <b/>
        <sz val="12"/>
        <rFont val="Calibri"/>
        <family val="2"/>
        <scheme val="minor"/>
      </rPr>
      <t xml:space="preserve">Breakdown in positive relationships with stakeholders.                               </t>
    </r>
    <r>
      <rPr>
        <sz val="12"/>
        <rFont val="Calibri"/>
        <family val="2"/>
        <scheme val="minor"/>
      </rPr>
      <t xml:space="preserve">                                                                                                                                                                                                                                                                                                                                                                                                                                                                                                           Loss of strong relationships with key stakeholders e.g. North Lanarkshire Council, East Dunbartonshire Council, Education Scotland, Scottish Funding Council, Trade Unions;                                                                 Reduction in Learner recruitment;                                                                           Loss of commercial business;                                                                       Loss of funding / financial income;                                                         Impact on individual staff and team perceptions caused by pressures associated with the implementation of change.</t>
    </r>
  </si>
  <si>
    <t>Rating: Acceptable level of risk exposure subject to regular Targeted Monitoring. Risk Control Measures may be required in support of active monitoring                                                                                                                                Reporting: Risk Management Group / Executive Board.</t>
  </si>
  <si>
    <t>Implement effective Internal and External Communications Strategy;                                                               Use of MyNCL to provide good communication with students.           
Proactive monitoring of customer, learner, stakeholder, and partner perceptions;                                       Utilisation of PR expertise;                                                              
Regular meetings with trade unions.
At NCL, a review of Professional Services is underway.  Split into 4 phases, with phase 2 nearing completion, there has been much management time spent communicating with staff and trade unions, which has helped with positive engagement.</t>
  </si>
  <si>
    <r>
      <rPr>
        <b/>
        <sz val="12"/>
        <rFont val="Calibri"/>
        <family val="2"/>
        <scheme val="minor"/>
      </rPr>
      <t xml:space="preserve">Risk Owner: </t>
    </r>
    <r>
      <rPr>
        <sz val="12"/>
        <rFont val="Calibri"/>
        <family val="2"/>
        <scheme val="minor"/>
      </rPr>
      <t xml:space="preserve">                   College Registrar (NCL) / </t>
    </r>
    <r>
      <rPr>
        <sz val="12"/>
        <color theme="1"/>
        <rFont val="Calibri"/>
        <family val="2"/>
        <scheme val="minor"/>
      </rPr>
      <t xml:space="preserve"> DP (SLC) </t>
    </r>
    <r>
      <rPr>
        <sz val="12"/>
        <rFont val="Calibri"/>
        <family val="2"/>
        <scheme val="minor"/>
      </rPr>
      <t xml:space="preserve"> (SLC)                           </t>
    </r>
    <r>
      <rPr>
        <b/>
        <sz val="12"/>
        <rFont val="Calibri"/>
        <family val="2"/>
        <scheme val="minor"/>
      </rPr>
      <t>CAP Owner:</t>
    </r>
    <r>
      <rPr>
        <sz val="12"/>
        <rFont val="Calibri"/>
        <family val="2"/>
        <scheme val="minor"/>
      </rPr>
      <t xml:space="preserve"> N/A                                           </t>
    </r>
    <r>
      <rPr>
        <b/>
        <sz val="12"/>
        <rFont val="Calibri"/>
        <family val="2"/>
        <scheme val="minor"/>
      </rPr>
      <t>Reporting:</t>
    </r>
    <r>
      <rPr>
        <sz val="12"/>
        <rFont val="Calibri"/>
        <family val="2"/>
        <scheme val="minor"/>
      </rPr>
      <t xml:space="preserve"> N/A   </t>
    </r>
  </si>
  <si>
    <t>Updates to Risk Definition and Risk Treatment</t>
  </si>
  <si>
    <t>STUDENT EXPERIENCE</t>
  </si>
  <si>
    <t>1.1; 3.1; 3.2; 3.3; 4.2</t>
  </si>
  <si>
    <r>
      <rPr>
        <b/>
        <sz val="12"/>
        <color rgb="FF000000"/>
        <rFont val="Calibri"/>
        <family val="2"/>
        <scheme val="minor"/>
      </rPr>
      <t xml:space="preserve">Failure to maintain and improve students retention and attainment.          </t>
    </r>
    <r>
      <rPr>
        <sz val="12"/>
        <color rgb="FF000000"/>
        <rFont val="Calibri"/>
        <family val="2"/>
        <scheme val="minor"/>
      </rPr>
      <t xml:space="preserve">                                                                                  Poor early retention  resulting in low PIs and subsequent funding implications.                                                                                                          Low Pi's impacting on reduced numbers of students progressing to next level of study and students progressing into                                                                                               employment                                                                                                                 Damage to  reputation within the sector and industry.
Deferral of students due to industrial action, results in a negative impact on  student performance.</t>
    </r>
  </si>
  <si>
    <t xml:space="preserve">Financial                                                                                         Reputational                                                            Social                                                        </t>
  </si>
  <si>
    <t xml:space="preserve">NCL can report an improvement in KPIs at FEFT, FEPT and HEFT programmes for AY 2022/23, this has been a result of the following measures to mitigate against withdrawal and attainment: -
•	An Education Strategy which provides a framework for staff to refresh their focus on transforming the curriculum. 
•	Campaigns- Getting to Know You, Be Well to Do Well, and Be Financially Fit
•	SCQF levelled units to improve retention‐ Professional Practice, Unit Writing, Being Resilient, and Integration of Assessment.  
A robust retention strategy with a focus on improving recruitment, retention, attainment and progression
•	Staff Development Strategy  
Course Curriculum Evaluation Procedure maximising the student voice
•	Invested in a different approach to student induction this includes team building exercises to enhance student engagement and provide a settling in period for students.  
•	Engagement in a Spotlight on Curriculum improve KPIs resulting in action planning and You said we did opportunities 
•	Action planning where there are low performing programmes -Plan, Do Study and Act 
•	Personalisation of learning supported by QR Codes 
•	Revision to Evaluation of Learning and Teaching 
An employer engagement strategy to increase placement experience and opportunities for students, staff and employer engagement in curriculum design 
NCLs L&amp;T group using evidence‐based research to inform innovation in L&amp;T, feedback and assessment. 
Provided opportunities for students to carry out end of unit evaluations to improve KPIs.  </t>
  </si>
  <si>
    <t xml:space="preserve">CAP required to reduce risk exposure from  Amber (High) to yellow (medium)                                     Establishment of Strategy Prioritisation group of the EB; A range of action plans being established at College  and departmental level (NCL).  Use of SFC Sustainability funding to ensure deferral activity is minimised.  Heads of Department and Heads of Professional Services have completed their self-evaluation, and operational plans focusing on strategy 2025 
An action plan is in place to address areas for improvement- this will be presented to Education Scotland at the Progress review visit in December 22.  </t>
  </si>
  <si>
    <r>
      <rPr>
        <b/>
        <sz val="12"/>
        <color theme="1"/>
        <rFont val="Calibri"/>
        <family val="2"/>
        <scheme val="minor"/>
      </rPr>
      <t xml:space="preserve">Risk Owner: </t>
    </r>
    <r>
      <rPr>
        <sz val="12"/>
        <color theme="1"/>
        <rFont val="Calibri"/>
        <family val="2"/>
        <scheme val="minor"/>
      </rPr>
      <t xml:space="preserve">                   Assistant Principal (Education &amp; Student Success) (NCL)                                      </t>
    </r>
    <r>
      <rPr>
        <b/>
        <sz val="12"/>
        <color theme="1"/>
        <rFont val="Calibri"/>
        <family val="2"/>
        <scheme val="minor"/>
      </rPr>
      <t>CAP Owner:</t>
    </r>
    <r>
      <rPr>
        <sz val="12"/>
        <color theme="1"/>
        <rFont val="Calibri"/>
        <family val="2"/>
        <scheme val="minor"/>
      </rPr>
      <t xml:space="preserve"> Assistant Principal (Education &amp; Student Success) (NCL)                                          </t>
    </r>
    <r>
      <rPr>
        <b/>
        <sz val="12"/>
        <color theme="1"/>
        <rFont val="Calibri"/>
        <family val="2"/>
        <scheme val="minor"/>
      </rPr>
      <t>Reporting:</t>
    </r>
    <r>
      <rPr>
        <sz val="12"/>
        <color theme="1"/>
        <rFont val="Calibri"/>
        <family val="2"/>
        <scheme val="minor"/>
      </rPr>
      <t xml:space="preserve"> Principal  (NCL);  Chair (RSB). </t>
    </r>
  </si>
  <si>
    <t>COMPLIANCE</t>
  </si>
  <si>
    <t>G</t>
  </si>
  <si>
    <t>2.6; 3.4; 4.2; 4.1; 4.3</t>
  </si>
  <si>
    <r>
      <t xml:space="preserve">Failure of adherence to the Financial Memorandum and associated legislative requirements as  Regional Strategic Body  with Regional Fundable Status.                                                                                                                                                                                                                                     </t>
    </r>
    <r>
      <rPr>
        <sz val="12"/>
        <color indexed="8"/>
        <rFont val="Calibri"/>
        <family val="2"/>
        <scheme val="minor"/>
      </rPr>
      <t>Scottish Government / SFC pressure</t>
    </r>
    <r>
      <rPr>
        <b/>
        <sz val="12"/>
        <color indexed="8"/>
        <rFont val="Calibri"/>
        <family val="2"/>
        <scheme val="minor"/>
      </rPr>
      <t xml:space="preserve">                                                </t>
    </r>
    <r>
      <rPr>
        <sz val="12"/>
        <color indexed="8"/>
        <rFont val="Calibri"/>
        <family val="2"/>
        <scheme val="minor"/>
      </rPr>
      <t xml:space="preserve">Breach of the Lanarkshire Order.                                                           Failure of adherence to the Financial Memorandum    </t>
    </r>
    <r>
      <rPr>
        <b/>
        <sz val="12"/>
        <color indexed="8"/>
        <rFont val="Calibri"/>
        <family val="2"/>
        <scheme val="minor"/>
      </rPr>
      <t xml:space="preserve">                                                                      </t>
    </r>
    <r>
      <rPr>
        <sz val="12"/>
        <color indexed="8"/>
        <rFont val="Calibri"/>
        <family val="2"/>
        <scheme val="minor"/>
      </rPr>
      <t>Additional compliance burdens placed upon Lanarkshire Board / SLC BoM.                                                                             Additional compliance burdens placed upon Regional College staff.                                                                                                                                   Damaged relationship between Regional College and Assigned College.                                                                                            Loss of reputation.</t>
    </r>
  </si>
  <si>
    <t xml:space="preserve">Productivity                                                                               Reputational                                                                                               Governance                                                              </t>
  </si>
  <si>
    <t>Rating: Acceptable level of risk subject to regular Routine Monitoring.                                                                                                                                                                                                 Reporting: Regional Strategy Risk Management Group Risk Management Group / Executive Board.</t>
  </si>
  <si>
    <r>
      <rPr>
        <sz val="12"/>
        <color theme="1"/>
        <rFont val="Calibri"/>
        <family val="2"/>
        <scheme val="minor"/>
      </rPr>
      <t xml:space="preserve">Financial Memorandum between the RSB and SL College.                                                                                                                Presentation of SLC Board papers to the RSB.   </t>
    </r>
    <r>
      <rPr>
        <sz val="12"/>
        <color rgb="FF00B050"/>
        <rFont val="Calibri"/>
        <family val="2"/>
        <scheme val="minor"/>
      </rPr>
      <t xml:space="preserve">                         </t>
    </r>
    <r>
      <rPr>
        <sz val="12"/>
        <color indexed="8"/>
        <rFont val="Calibri"/>
        <family val="2"/>
        <scheme val="minor"/>
      </rPr>
      <t xml:space="preserve">                                                                                           Alignment of key strategies and policies - Regional College and Assigned College.                                                                                                                    Lanarkshire Board / SLC BoM and Committees'   Terms of Reference;                                                                                      Audit and Risk Committee and Finance Committee monitoring;                                                         Independent, internal audit;                                                                  SFC Review;                                                                                       Processes around distribution of cash between Regional College and Assigned College fully embedded.                                                                                                 </t>
    </r>
    <r>
      <rPr>
        <sz val="12"/>
        <color theme="1"/>
        <rFont val="Calibri"/>
        <family val="2"/>
        <scheme val="minor"/>
      </rPr>
      <t xml:space="preserve">Internal auditors have a brief to undertake a specific internal audit review of Regional Governance  </t>
    </r>
    <r>
      <rPr>
        <b/>
        <sz val="12"/>
        <color indexed="8"/>
        <rFont val="Calibri"/>
        <family val="2"/>
        <scheme val="minor"/>
      </rPr>
      <t xml:space="preserve">           </t>
    </r>
    <r>
      <rPr>
        <sz val="12"/>
        <color indexed="8"/>
        <rFont val="Calibri"/>
        <family val="2"/>
        <scheme val="minor"/>
      </rPr>
      <t xml:space="preserve">                                              </t>
    </r>
  </si>
  <si>
    <r>
      <rPr>
        <b/>
        <sz val="12"/>
        <rFont val="Calibri"/>
        <family val="2"/>
        <scheme val="minor"/>
      </rPr>
      <t xml:space="preserve">Risk Owner:    </t>
    </r>
    <r>
      <rPr>
        <sz val="12"/>
        <rFont val="Calibri"/>
        <family val="2"/>
        <scheme val="minor"/>
      </rPr>
      <t xml:space="preserve">                              Chief Financial Officer (NCL) / Head of Finance (SLC)                                </t>
    </r>
    <r>
      <rPr>
        <sz val="12"/>
        <color theme="1"/>
        <rFont val="Calibri"/>
        <family val="2"/>
        <scheme val="minor"/>
      </rPr>
      <t xml:space="preserve">       </t>
    </r>
    <r>
      <rPr>
        <sz val="12"/>
        <color rgb="FFFF0000"/>
        <rFont val="Calibri"/>
        <family val="2"/>
        <scheme val="minor"/>
      </rPr>
      <t xml:space="preserve">            </t>
    </r>
    <r>
      <rPr>
        <b/>
        <sz val="12"/>
        <color rgb="FF000000"/>
        <rFont val="Calibri"/>
        <family val="2"/>
        <scheme val="minor"/>
      </rPr>
      <t xml:space="preserve">Reporting:                   </t>
    </r>
    <r>
      <rPr>
        <sz val="12"/>
        <color rgb="FF000000"/>
        <rFont val="Calibri"/>
        <family val="2"/>
        <scheme val="minor"/>
      </rPr>
      <t>Principal  (NCL); Principal (SLC); Chair (RSB).</t>
    </r>
  </si>
  <si>
    <t>Failure to hold and manage personal data appropriately in compliance with the requirements of the UK General Data Protection Regulations (UKGDPR).</t>
  </si>
  <si>
    <t>Financial                 Reputational                   Compliance</t>
  </si>
  <si>
    <t>There are now only 3 outstanding recommendations being progressed as part of the Wylie &amp; Bisset Follow Up Audit carried out in August 2024.
The Information Governance Group has been established for two years, with regular reporting to the R&amp;GP committee, ensuring a constant level of senior oversight on compliance activities.
The Data Protection Training Module is now in its third year, significantly improving staff knowledge and awareness.  Engagement with the DPO on queries has also increased greatly.</t>
  </si>
  <si>
    <t>CAP required to ensure the recommendations are addressed.  Risks are now MEDIUM: policies and procedures, data sharing agreements and data cleansing exercise.  Also UKGDPR management oversight and board reporting, data subject rights, and ICO accountability tracker, which has been regraded from HIGH to MEDIUM.  LOW: privacy notices and training.  Evidence has now been submitted to request the LOW risk should now be closed.  Progress on the CAP will be reported on quarterly.</t>
  </si>
  <si>
    <t>CAP initiated now ongoing and reviewed quarterly</t>
  </si>
  <si>
    <r>
      <rPr>
        <b/>
        <sz val="12"/>
        <rFont val="Calibri"/>
        <family val="2"/>
        <scheme val="minor"/>
      </rPr>
      <t>Risk Owner:</t>
    </r>
    <r>
      <rPr>
        <sz val="12"/>
        <rFont val="Calibri"/>
        <family val="2"/>
        <scheme val="minor"/>
      </rPr>
      <t xml:space="preserve"> College Registrar; </t>
    </r>
    <r>
      <rPr>
        <b/>
        <sz val="12"/>
        <rFont val="Calibri"/>
        <family val="2"/>
        <scheme val="minor"/>
      </rPr>
      <t>CAP Owner:</t>
    </r>
    <r>
      <rPr>
        <sz val="12"/>
        <rFont val="Calibri"/>
        <family val="2"/>
        <scheme val="minor"/>
      </rPr>
      <t xml:space="preserve"> College Registrar; </t>
    </r>
    <r>
      <rPr>
        <b/>
        <sz val="12"/>
        <rFont val="Calibri"/>
        <family val="2"/>
        <scheme val="minor"/>
      </rPr>
      <t xml:space="preserve">Reporting: </t>
    </r>
    <r>
      <rPr>
        <sz val="12"/>
        <rFont val="Calibri"/>
        <family val="2"/>
        <scheme val="minor"/>
      </rPr>
      <t>College Registrar</t>
    </r>
  </si>
  <si>
    <t>CAP Updated</t>
  </si>
  <si>
    <t>J</t>
  </si>
  <si>
    <t>3.1; 3.2; 3.4; 4.1</t>
  </si>
  <si>
    <r>
      <t xml:space="preserve">Failure to establish and implement an effective regional governance model.                                                                                                                                                                                                                                                                                                                                                               </t>
    </r>
    <r>
      <rPr>
        <sz val="12"/>
        <color theme="1"/>
        <rFont val="Calibri"/>
        <family val="2"/>
        <scheme val="minor"/>
      </rPr>
      <t>Failure to meet SFC's expectations expressed in their "Governance checklist";                                                                     Failure of due diligence by the RSB / failure of good governance;</t>
    </r>
  </si>
  <si>
    <t xml:space="preserve">Financial                                                                                          Reputational                                                   Compliance                                                                                             </t>
  </si>
  <si>
    <t xml:space="preserve">Lanarkshire Board action plan in response to SFC's requirements for RSBs;                                                           Access to  CPD for regional board members;                                    Lanarkshire Regional Board's Committee monitoring and support framework.                                                     </t>
  </si>
  <si>
    <t xml:space="preserve">Commissioned internal audit providers to cover Regional governance annually in their programme of work.         </t>
  </si>
  <si>
    <r>
      <rPr>
        <b/>
        <sz val="12"/>
        <color theme="1"/>
        <rFont val="Calibri"/>
        <family val="2"/>
        <scheme val="minor"/>
      </rPr>
      <t xml:space="preserve">Risk Owner: </t>
    </r>
    <r>
      <rPr>
        <sz val="12"/>
        <color theme="1"/>
        <rFont val="Calibri"/>
        <family val="2"/>
        <scheme val="minor"/>
      </rPr>
      <t xml:space="preserve">                   Deputy Principal (Students and Curricuculum) (NCL) /  DP (SLC)                                              </t>
    </r>
    <r>
      <rPr>
        <b/>
        <sz val="12"/>
        <color theme="1"/>
        <rFont val="Calibri"/>
        <family val="2"/>
        <scheme val="minor"/>
      </rPr>
      <t>CAP Owner:</t>
    </r>
    <r>
      <rPr>
        <sz val="12"/>
        <color theme="1"/>
        <rFont val="Calibri"/>
        <family val="2"/>
        <scheme val="minor"/>
      </rPr>
      <t xml:space="preserve">                          Chief Resources Officer (NCL) / Hof Finance (SLC)                     </t>
    </r>
    <r>
      <rPr>
        <b/>
        <sz val="12"/>
        <color theme="1"/>
        <rFont val="Calibri"/>
        <family val="2"/>
        <scheme val="minor"/>
      </rPr>
      <t xml:space="preserve">Reporting:  </t>
    </r>
    <r>
      <rPr>
        <sz val="12"/>
        <color theme="1"/>
        <rFont val="Calibri"/>
        <family val="2"/>
        <scheme val="minor"/>
      </rPr>
      <t xml:space="preserve">                 Principal  (NCL); Principal (SLC); Chair (RSB).</t>
    </r>
  </si>
  <si>
    <t xml:space="preserve">RRS Reduced from 6 to 3
Risk Treatment Updated </t>
  </si>
  <si>
    <t>REGIONAL STRATEGIC RISK APPETITE</t>
  </si>
  <si>
    <t>Low</t>
  </si>
  <si>
    <t>Medium</t>
  </si>
  <si>
    <t>High</t>
  </si>
  <si>
    <t>Very High</t>
  </si>
  <si>
    <t xml:space="preserve">Compliance </t>
  </si>
  <si>
    <t>Governance</t>
  </si>
  <si>
    <r>
      <rPr>
        <b/>
        <sz val="12"/>
        <rFont val="Calibri"/>
        <family val="2"/>
        <scheme val="minor"/>
      </rPr>
      <t xml:space="preserve">Rating: </t>
    </r>
    <r>
      <rPr>
        <sz val="12"/>
        <rFont val="Calibri"/>
        <family val="2"/>
        <scheme val="minor"/>
      </rPr>
      <t xml:space="preserve">Acceptable level of risk subject to regular Routine Monitoring.                                                                                                                                                                                                 </t>
    </r>
    <r>
      <rPr>
        <b/>
        <sz val="12"/>
        <rFont val="Calibri"/>
        <family val="2"/>
        <scheme val="minor"/>
      </rPr>
      <t>Reporting</t>
    </r>
    <r>
      <rPr>
        <sz val="12"/>
        <rFont val="Calibri"/>
        <family val="2"/>
        <scheme val="minor"/>
      </rPr>
      <t>:  Regional Strategic Risk Management Group / Senior Management Team.</t>
    </r>
  </si>
  <si>
    <r>
      <rPr>
        <b/>
        <sz val="12"/>
        <rFont val="Calibri"/>
        <family val="2"/>
        <scheme val="minor"/>
      </rPr>
      <t>Rating</t>
    </r>
    <r>
      <rPr>
        <sz val="12"/>
        <rFont val="Calibri"/>
        <family val="2"/>
        <scheme val="minor"/>
      </rPr>
      <t xml:space="preserve">: Unacceptable level of risk exposure defined as an </t>
    </r>
    <r>
      <rPr>
        <b/>
        <sz val="12"/>
        <rFont val="Calibri"/>
        <family val="2"/>
        <scheme val="minor"/>
      </rPr>
      <t>extreme impact ris</t>
    </r>
    <r>
      <rPr>
        <sz val="12"/>
        <rFont val="Calibri"/>
        <family val="2"/>
        <scheme val="minor"/>
      </rPr>
      <t xml:space="preserve">k  that requires immediate </t>
    </r>
    <r>
      <rPr>
        <b/>
        <sz val="12"/>
        <rFont val="Calibri"/>
        <family val="2"/>
        <scheme val="minor"/>
      </rPr>
      <t>Additional Mitigation</t>
    </r>
    <r>
      <rPr>
        <sz val="12"/>
        <rFont val="Calibri"/>
        <family val="2"/>
        <scheme val="minor"/>
      </rPr>
      <t xml:space="preserve"> to include a</t>
    </r>
    <r>
      <rPr>
        <b/>
        <sz val="12"/>
        <rFont val="Calibri"/>
        <family val="2"/>
        <scheme val="minor"/>
      </rPr>
      <t xml:space="preserve"> Control Action Plan</t>
    </r>
    <r>
      <rPr>
        <sz val="12"/>
        <rFont val="Calibri"/>
        <family val="2"/>
        <scheme val="minor"/>
      </rPr>
      <t xml:space="preserve"> as well as Risk Control Measures to be applied.                                                                                                                                          </t>
    </r>
    <r>
      <rPr>
        <b/>
        <sz val="12"/>
        <rFont val="Calibri"/>
        <family val="2"/>
        <scheme val="minor"/>
      </rPr>
      <t xml:space="preserve">Reporting: </t>
    </r>
    <r>
      <rPr>
        <sz val="12"/>
        <rFont val="Calibri"/>
        <family val="2"/>
        <scheme val="minor"/>
      </rPr>
      <t>To Principals and RSB.</t>
    </r>
  </si>
  <si>
    <r>
      <rPr>
        <b/>
        <sz val="12"/>
        <rFont val="Calibri"/>
        <family val="2"/>
        <scheme val="minor"/>
      </rPr>
      <t xml:space="preserve">Rating: </t>
    </r>
    <r>
      <rPr>
        <sz val="12"/>
        <rFont val="Calibri"/>
        <family val="2"/>
        <scheme val="minor"/>
      </rPr>
      <t>Unacceptable level of risk exposure defined as an</t>
    </r>
    <r>
      <rPr>
        <b/>
        <sz val="12"/>
        <rFont val="Calibri"/>
        <family val="2"/>
        <scheme val="minor"/>
      </rPr>
      <t xml:space="preserve"> extreme impact risk  </t>
    </r>
    <r>
      <rPr>
        <sz val="12"/>
        <rFont val="Calibri"/>
        <family val="2"/>
        <scheme val="minor"/>
      </rPr>
      <t xml:space="preserve">that requires immediate </t>
    </r>
    <r>
      <rPr>
        <b/>
        <sz val="12"/>
        <rFont val="Calibri"/>
        <family val="2"/>
        <scheme val="minor"/>
      </rPr>
      <t>Additional Mitigation</t>
    </r>
    <r>
      <rPr>
        <sz val="12"/>
        <rFont val="Calibri"/>
        <family val="2"/>
        <scheme val="minor"/>
      </rPr>
      <t xml:space="preserve"> to include an</t>
    </r>
    <r>
      <rPr>
        <b/>
        <sz val="12"/>
        <rFont val="Calibri"/>
        <family val="2"/>
        <scheme val="minor"/>
      </rPr>
      <t xml:space="preserve"> Control Action Plan </t>
    </r>
    <r>
      <rPr>
        <sz val="12"/>
        <rFont val="Calibri"/>
        <family val="2"/>
        <scheme val="minor"/>
      </rPr>
      <t>as well as Risk Control Measures to be applied</t>
    </r>
    <r>
      <rPr>
        <b/>
        <sz val="12"/>
        <rFont val="Calibri"/>
        <family val="2"/>
        <scheme val="minor"/>
      </rPr>
      <t xml:space="preserve">.                                                                                                                                          Reporting: </t>
    </r>
    <r>
      <rPr>
        <sz val="12"/>
        <rFont val="Calibri"/>
        <family val="2"/>
        <scheme val="minor"/>
      </rPr>
      <t>To Principals and RSB.</t>
    </r>
  </si>
  <si>
    <r>
      <t xml:space="preserve">Rating: </t>
    </r>
    <r>
      <rPr>
        <sz val="12"/>
        <rFont val="Calibri"/>
        <family val="2"/>
        <scheme val="minor"/>
      </rPr>
      <t xml:space="preserve">Unacceptable level of risk exposure defined as an </t>
    </r>
    <r>
      <rPr>
        <b/>
        <sz val="12"/>
        <rFont val="Calibri"/>
        <family val="2"/>
        <scheme val="minor"/>
      </rPr>
      <t>extreme impact risk  t</t>
    </r>
    <r>
      <rPr>
        <sz val="12"/>
        <rFont val="Calibri"/>
        <family val="2"/>
        <scheme val="minor"/>
      </rPr>
      <t xml:space="preserve">hat requires immediate Additional Mitigation to include an </t>
    </r>
    <r>
      <rPr>
        <b/>
        <sz val="12"/>
        <rFont val="Calibri"/>
        <family val="2"/>
        <scheme val="minor"/>
      </rPr>
      <t xml:space="preserve">Control Action Plan </t>
    </r>
    <r>
      <rPr>
        <sz val="12"/>
        <rFont val="Calibri"/>
        <family val="2"/>
        <scheme val="minor"/>
      </rPr>
      <t xml:space="preserve">as well as Risk Control Measures to be applied.                                        </t>
    </r>
    <r>
      <rPr>
        <b/>
        <sz val="12"/>
        <rFont val="Calibri"/>
        <family val="2"/>
        <scheme val="minor"/>
      </rPr>
      <t xml:space="preserve">                                                                                                  Reporting: </t>
    </r>
    <r>
      <rPr>
        <sz val="12"/>
        <rFont val="Calibri"/>
        <family val="2"/>
        <scheme val="minor"/>
      </rPr>
      <t>To Principals and RSB.</t>
    </r>
  </si>
  <si>
    <t>Reputational</t>
  </si>
  <si>
    <t>Productivity</t>
  </si>
  <si>
    <t>Environmental</t>
  </si>
  <si>
    <t>Social</t>
  </si>
  <si>
    <t>Student experience</t>
  </si>
  <si>
    <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 xml:space="preserve">                                                                                                                            Reporting: </t>
    </r>
    <r>
      <rPr>
        <sz val="12"/>
        <rFont val="Calibri"/>
        <family val="2"/>
        <scheme val="minor"/>
      </rPr>
      <t>Regional Strategic Risk Management Group / Senior Management Team.</t>
    </r>
  </si>
  <si>
    <r>
      <rPr>
        <b/>
        <sz val="12"/>
        <rFont val="Calibri"/>
        <family val="2"/>
        <scheme val="minor"/>
      </rPr>
      <t xml:space="preserve">Rating: </t>
    </r>
    <r>
      <rPr>
        <sz val="12"/>
        <rFont val="Calibri"/>
        <family val="2"/>
        <scheme val="minor"/>
      </rPr>
      <t>Unacceptable level of risk exposure defined as an</t>
    </r>
    <r>
      <rPr>
        <b/>
        <sz val="12"/>
        <rFont val="Calibri"/>
        <family val="2"/>
        <scheme val="minor"/>
      </rPr>
      <t xml:space="preserve"> extreme impact risk  t</t>
    </r>
    <r>
      <rPr>
        <sz val="12"/>
        <rFont val="Calibri"/>
        <family val="2"/>
        <scheme val="minor"/>
      </rPr>
      <t xml:space="preserve">hat requires immediate </t>
    </r>
    <r>
      <rPr>
        <b/>
        <sz val="12"/>
        <rFont val="Calibri"/>
        <family val="2"/>
        <scheme val="minor"/>
      </rPr>
      <t xml:space="preserve">Additional Mitigation </t>
    </r>
    <r>
      <rPr>
        <sz val="12"/>
        <rFont val="Calibri"/>
        <family val="2"/>
        <scheme val="minor"/>
      </rPr>
      <t xml:space="preserve">to include an </t>
    </r>
    <r>
      <rPr>
        <b/>
        <sz val="12"/>
        <rFont val="Calibri"/>
        <family val="2"/>
        <scheme val="minor"/>
      </rPr>
      <t xml:space="preserve">Control Action Plan </t>
    </r>
    <r>
      <rPr>
        <sz val="12"/>
        <rFont val="Calibri"/>
        <family val="2"/>
        <scheme val="minor"/>
      </rPr>
      <t>as well as Risk Control Measures to be applied.</t>
    </r>
    <r>
      <rPr>
        <b/>
        <sz val="12"/>
        <rFont val="Calibri"/>
        <family val="2"/>
        <scheme val="minor"/>
      </rPr>
      <t xml:space="preserve">                                                                                                                                          Reporting: </t>
    </r>
    <r>
      <rPr>
        <sz val="12"/>
        <rFont val="Calibri"/>
        <family val="2"/>
        <scheme val="minor"/>
      </rPr>
      <t>To Principals and RSB.</t>
    </r>
  </si>
  <si>
    <r>
      <t xml:space="preserve">Rating: </t>
    </r>
    <r>
      <rPr>
        <sz val="12"/>
        <rFont val="Calibri"/>
        <family val="2"/>
        <scheme val="minor"/>
      </rPr>
      <t xml:space="preserve">Unacceptable level of risk exposure defined as an </t>
    </r>
    <r>
      <rPr>
        <b/>
        <sz val="12"/>
        <rFont val="Calibri"/>
        <family val="2"/>
        <scheme val="minor"/>
      </rPr>
      <t xml:space="preserve">extreme impact risk  </t>
    </r>
    <r>
      <rPr>
        <sz val="12"/>
        <rFont val="Calibri"/>
        <family val="2"/>
        <scheme val="minor"/>
      </rPr>
      <t xml:space="preserve">that requires immediate Additional Mitigation to include a </t>
    </r>
    <r>
      <rPr>
        <b/>
        <sz val="12"/>
        <rFont val="Calibri"/>
        <family val="2"/>
        <scheme val="minor"/>
      </rPr>
      <t>Control Action Plan</t>
    </r>
    <r>
      <rPr>
        <sz val="12"/>
        <rFont val="Calibri"/>
        <family val="2"/>
        <scheme val="minor"/>
      </rPr>
      <t xml:space="preserve"> as well as Risk Control Measures to be applied.                       </t>
    </r>
    <r>
      <rPr>
        <b/>
        <sz val="12"/>
        <rFont val="Calibri"/>
        <family val="2"/>
        <scheme val="minor"/>
      </rPr>
      <t xml:space="preserve">                                                                                                                   Reporting: </t>
    </r>
    <r>
      <rPr>
        <sz val="12"/>
        <rFont val="Calibri"/>
        <family val="2"/>
        <scheme val="minor"/>
      </rPr>
      <t>To Principals and RSB.</t>
    </r>
  </si>
  <si>
    <t>Financial</t>
  </si>
  <si>
    <t>International development</t>
  </si>
  <si>
    <t>Technology</t>
  </si>
  <si>
    <t>Change</t>
  </si>
  <si>
    <r>
      <rPr>
        <b/>
        <sz val="12"/>
        <rFont val="Calibri"/>
        <family val="2"/>
        <scheme val="minor"/>
      </rPr>
      <t xml:space="preserve">Rating: </t>
    </r>
    <r>
      <rPr>
        <sz val="12"/>
        <rFont val="Calibri"/>
        <family val="2"/>
        <scheme val="minor"/>
      </rPr>
      <t xml:space="preserve">Acceptable level of risk subject to regular Routine Monitoring.                                                                                                                                                                                                 </t>
    </r>
    <r>
      <rPr>
        <b/>
        <sz val="12"/>
        <rFont val="Calibri"/>
        <family val="2"/>
        <scheme val="minor"/>
      </rPr>
      <t xml:space="preserve">Reporting:  Regional Strategic </t>
    </r>
    <r>
      <rPr>
        <sz val="12"/>
        <rFont val="Calibri"/>
        <family val="2"/>
        <scheme val="minor"/>
      </rPr>
      <t>Risk Management Group / Senior Management Team.</t>
    </r>
  </si>
  <si>
    <r>
      <rPr>
        <b/>
        <sz val="12"/>
        <rFont val="Calibri"/>
        <family val="2"/>
        <scheme val="minor"/>
      </rPr>
      <t>Rating:</t>
    </r>
    <r>
      <rPr>
        <sz val="12"/>
        <rFont val="Calibri"/>
        <family val="2"/>
        <scheme val="minor"/>
      </rPr>
      <t xml:space="preserve"> Acceptable level of risk exposure subject to regular Targeted Monitoring. Risk Control Measures may be required in support of active monitoring                                                                                                                                </t>
    </r>
    <r>
      <rPr>
        <b/>
        <sz val="12"/>
        <rFont val="Calibri"/>
        <family val="2"/>
        <scheme val="minor"/>
      </rPr>
      <t xml:space="preserve">Reporting: </t>
    </r>
    <r>
      <rPr>
        <sz val="12"/>
        <rFont val="Calibri"/>
        <family val="2"/>
        <scheme val="minor"/>
      </rPr>
      <t xml:space="preserve"> Regional Strategic Risk Management Group / Senior Management Team.</t>
    </r>
  </si>
  <si>
    <r>
      <rPr>
        <b/>
        <sz val="12"/>
        <rFont val="Calibri"/>
        <family val="2"/>
        <scheme val="minor"/>
      </rPr>
      <t>Rating:</t>
    </r>
    <r>
      <rPr>
        <sz val="12"/>
        <rFont val="Calibri"/>
        <family val="2"/>
        <scheme val="minor"/>
      </rPr>
      <t xml:space="preserve"> Manageable level of risk which requires Risk Control Measures to be put in place to reduce exposure.                                                                                                                                                                                                                                        </t>
    </r>
    <r>
      <rPr>
        <b/>
        <sz val="12"/>
        <rFont val="Calibri"/>
        <family val="2"/>
        <scheme val="minor"/>
      </rPr>
      <t xml:space="preserve">Reporting: </t>
    </r>
    <r>
      <rPr>
        <sz val="12"/>
        <rFont val="Calibri"/>
        <family val="2"/>
        <scheme val="minor"/>
      </rPr>
      <t>Chair of Risk Management Group and Audit Committee of the BoM.</t>
    </r>
  </si>
  <si>
    <r>
      <rPr>
        <b/>
        <sz val="12"/>
        <rFont val="Calibri"/>
        <family val="2"/>
        <scheme val="minor"/>
      </rPr>
      <t>Rating:</t>
    </r>
    <r>
      <rPr>
        <sz val="12"/>
        <rFont val="Calibri"/>
        <family val="2"/>
        <scheme val="minor"/>
      </rPr>
      <t xml:space="preserve"> Unacceptable level of risk exposure defined as an </t>
    </r>
    <r>
      <rPr>
        <b/>
        <sz val="12"/>
        <rFont val="Calibri"/>
        <family val="2"/>
        <scheme val="minor"/>
      </rPr>
      <t>extreme impact risk</t>
    </r>
    <r>
      <rPr>
        <sz val="12"/>
        <rFont val="Calibri"/>
        <family val="2"/>
        <scheme val="minor"/>
      </rPr>
      <t xml:space="preserve">  that requires immediate Additional Mitigation to include a </t>
    </r>
    <r>
      <rPr>
        <b/>
        <sz val="12"/>
        <rFont val="Calibri"/>
        <family val="2"/>
        <scheme val="minor"/>
      </rPr>
      <t>Control Action Plan</t>
    </r>
    <r>
      <rPr>
        <sz val="12"/>
        <rFont val="Calibri"/>
        <family val="2"/>
        <scheme val="minor"/>
      </rPr>
      <t xml:space="preserve"> as well as Risk Control Measures to be applied.                                                                                                                                          </t>
    </r>
    <r>
      <rPr>
        <b/>
        <sz val="12"/>
        <rFont val="Calibri"/>
        <family val="2"/>
        <scheme val="minor"/>
      </rPr>
      <t xml:space="preserve">Reporting: </t>
    </r>
    <r>
      <rPr>
        <sz val="12"/>
        <rFont val="Calibri"/>
        <family val="2"/>
        <scheme val="minor"/>
      </rPr>
      <t>To Principals and RSB.</t>
    </r>
  </si>
  <si>
    <t>REGIONAL STRATEGIC RISK PROFILE &amp; SCORING</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</si>
  <si>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</si>
  <si>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</si>
  <si>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</si>
  <si>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</si>
  <si>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</si>
  <si>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t>20-25</t>
  </si>
  <si>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</si>
  <si>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</si>
  <si>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t>10-19</t>
  </si>
  <si>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</si>
  <si>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</si>
  <si>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t>4-9</t>
  </si>
  <si>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</si>
  <si>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</si>
  <si>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t>1-3</t>
  </si>
  <si>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</si>
  <si>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</si>
  <si>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</si>
  <si>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</si>
  <si>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</si>
  <si>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</si>
  <si>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</si>
  <si>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</si>
  <si>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</si>
  <si>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Finance</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</si>
  <si>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</si>
  <si>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</si>
  <si>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</si>
  <si>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</si>
  <si>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</si>
  <si>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</si>
  <si>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</si>
  <si>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</si>
  <si>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</si>
  <si>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</si>
  <si>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</si>
  <si>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</si>
  <si>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</si>
  <si>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</si>
  <si>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</si>
  <si>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</si>
  <si>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</si>
  <si>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</si>
  <si>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</si>
  <si>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</si>
  <si>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</si>
  <si>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</si>
  <si>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</si>
  <si>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Dated reviewed by Risk Management Group</t>
  </si>
  <si>
    <t>Summary Schedule</t>
  </si>
  <si>
    <t>Dated reviewed by SLT</t>
  </si>
  <si>
    <t>November 2024</t>
  </si>
  <si>
    <t>Next date of review (Expected not actual)</t>
  </si>
  <si>
    <t>Risk No.</t>
  </si>
  <si>
    <t>Description</t>
  </si>
  <si>
    <t>Link to College Strategic Objectives</t>
  </si>
  <si>
    <t>Impact Rating (1-4)</t>
  </si>
  <si>
    <t>Probability Rating (1-4)</t>
  </si>
  <si>
    <t>Risk Score</t>
  </si>
  <si>
    <t>Previous submission risk score</t>
  </si>
  <si>
    <t>Movement since last submission</t>
  </si>
  <si>
    <t>Post-mitigation impact</t>
  </si>
  <si>
    <t>Post-mitigation probability</t>
  </si>
  <si>
    <t>Post-mitigation score</t>
  </si>
  <si>
    <t>Previous submission mitigation score</t>
  </si>
  <si>
    <t>Risk Owner</t>
  </si>
  <si>
    <t>Risk Category</t>
  </si>
  <si>
    <t>Data / Info Management</t>
  </si>
  <si>
    <t>That there is a theft of, or damage to, Management Information System (incl. cyber-crime)</t>
  </si>
  <si>
    <t>2,3</t>
  </si>
  <si>
    <t>Head of MIS</t>
  </si>
  <si>
    <t>That the College cannot maintain financial stability</t>
  </si>
  <si>
    <t>VP for Finance, Estates and Sustainability</t>
  </si>
  <si>
    <t xml:space="preserve">That there is a failure of financial controls                                                                                                  </t>
  </si>
  <si>
    <t>That there is failure to meet Credit target and /or failure to retain major public and private contracts.</t>
  </si>
  <si>
    <t>1,2,3</t>
  </si>
  <si>
    <t>VP for Learning &amp; Teaching</t>
  </si>
  <si>
    <t xml:space="preserve">That there are insufficient funds for capital project and maintenance requirements  </t>
  </si>
  <si>
    <t>1,3</t>
  </si>
  <si>
    <t>That there is a failure of Corporate Governance arrangements</t>
  </si>
  <si>
    <t>Governance Professional</t>
  </si>
  <si>
    <t>Health and Saftey</t>
  </si>
  <si>
    <t xml:space="preserve">That there is a failure to meet statutory and legislative health and safety as well as safeguarding  requirements. </t>
  </si>
  <si>
    <t>Head of Estates</t>
  </si>
  <si>
    <t>Legal/Compliance</t>
  </si>
  <si>
    <t>That there is a breach of legislation and associated regulations (incl. GDPR)</t>
  </si>
  <si>
    <t xml:space="preserve">That there is a failure to safeguard the health and wellbeing of staff and students. </t>
  </si>
  <si>
    <t>Executive Team</t>
  </si>
  <si>
    <t>That the College is not on track to meet the Scottish Government net zero targets.</t>
  </si>
  <si>
    <t>Learning Teaching and Student Experience - LTSE (Operations)</t>
  </si>
  <si>
    <t>That there is a failure to achieve  high standards of learning and teaching.</t>
  </si>
  <si>
    <t>1,2</t>
  </si>
  <si>
    <t>LTSE</t>
  </si>
  <si>
    <t xml:space="preserve">That the College cannot  provide a robust learner experience supporting them onto their final destinations. </t>
  </si>
  <si>
    <t>People</t>
  </si>
  <si>
    <t xml:space="preserve">That there is a failure to provide an engaging and effective employee journey. </t>
  </si>
  <si>
    <t>Head of HR</t>
  </si>
  <si>
    <t>Property</t>
  </si>
  <si>
    <t>That there is business interruption due to major disaster, IT failure etc</t>
  </si>
  <si>
    <t>Strategy</t>
  </si>
  <si>
    <t>That there is a reputational risk to the College.</t>
  </si>
  <si>
    <t>Principal</t>
  </si>
  <si>
    <t>College Strategic Objectives:</t>
  </si>
  <si>
    <t>Risk Key</t>
  </si>
  <si>
    <t xml:space="preserve">Student Experience </t>
  </si>
  <si>
    <t>Culture and People Development</t>
  </si>
  <si>
    <t>Growth and Innovation</t>
  </si>
  <si>
    <t>Sustainability</t>
  </si>
  <si>
    <t>Strategic Risk Register</t>
  </si>
  <si>
    <t>RSRMG</t>
  </si>
  <si>
    <t>Next date of review</t>
  </si>
  <si>
    <t>No.</t>
  </si>
  <si>
    <t>Date Raised</t>
  </si>
  <si>
    <t>Link to Quality Indicators / Strategic Aim</t>
  </si>
  <si>
    <t>Impact Rating (1-5)</t>
  </si>
  <si>
    <t>Probability Rating (1-5)</t>
  </si>
  <si>
    <t>Adds the score of all open risks</t>
  </si>
  <si>
    <t>Counts the number of open risks</t>
  </si>
  <si>
    <t>Adds the score of all being mitigated risks</t>
  </si>
  <si>
    <t>Counts the number of being mitigated risks</t>
  </si>
  <si>
    <t>Implications</t>
  </si>
  <si>
    <t>Mitigation Action</t>
  </si>
  <si>
    <t>Post-mitigation impact (1-5) 
DO NOT EDIT</t>
  </si>
  <si>
    <t>Post-mitigation probability (1-5)</t>
  </si>
  <si>
    <t xml:space="preserve">Progress To Green: Key Actions </t>
  </si>
  <si>
    <t>Comments</t>
  </si>
  <si>
    <t xml:space="preserve">Risk Owner </t>
  </si>
  <si>
    <t>2.1, 2.5, 2.6, 3.5, 3.6</t>
  </si>
  <si>
    <t xml:space="preserve">Impacts on the college's ability to provide a service to its users as well as potential financial and performance impacts. </t>
  </si>
  <si>
    <t xml:space="preserve"> Shared sector approach in place through HEFESTIS and advanced intelligence.
Robust and regular testing of IT systems
Business continuity plans in place for IT and MIS areas.                                                                                              Annual certification with Cyber Essentials Plus
Incident response training
Jan 2024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</si>
  <si>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Jan 2024
Review of documentation for IT and cyber will be completed over the next few months
Nov 2024
Moved to green a low impact as the audit recommendations and completion of regular security reviews continue. No further actions to move to green, as now is green.</t>
  </si>
  <si>
    <t>To maintain this risk at green, completion of the audit recommendation for incident response for SLT and continual training of staff will need to be maintained.</t>
  </si>
  <si>
    <t>3.1, 3.5, 3.6</t>
  </si>
  <si>
    <t>That the College would not be able to meet its financial obligations and /or that investment in student activity could not be maintained to an appropriate level.</t>
  </si>
  <si>
    <t xml:space="preserve">Jan 2023
Awaiting indicative funding for the next academic year in March 2023. Indications are flat cash funding scenarios relating a real cut.  Value for Money Group meeting on 25th January 2023. 
Apr 2023
Value for Money Group focus on staffing efficiencies and more robust Curriculum Planning model for 2023/24.  Flat cash Grant in Aid settlement confirmed, but with additional cut in activity &amp; funding for the Region.
June 2023
"Flat cash" settlements for 2024/25 and 2025/26 copnfirmed by SFC.  Board approved a deficit budget for 2023/24 only.  Management working towards balanced budget.
January 2024
Financial Modelling being undertaken, review of curriculum and ensuring areas that meet demand are promoted. Full cost targets increased. </t>
  </si>
  <si>
    <t xml:space="preserve">January 2023
College has to continue working to make efficiencies and savings. 
April 2023
Interim budget to be drawn up for approval of the Board on 1st June 2023.  Detailed budget to be prepared for additional meeting of the Finance and Resources Committee before completion of the SFC return (FFR).
August 2023
Curriculum Planning model being used to monitor staffing. Improved and enhanced budget monitoring procedures being introduced for 2023/24.
October 2023
On track to meet credit target for 2023-24. 
January 2024
Work on-going to embed regular monthly management reporting of results to highlight areas of financial concern.
November 2024
The Annual autumn budget issued at the end of October 2024 has implied that the College will face up to £300k additional expense in respect of Employer NI contributions which has resulted in an increased risk rating.  </t>
  </si>
  <si>
    <t xml:space="preserve">January 2023
Await update from the Value Money group on 26 January 2023
April 2023
Indicative grant in aid allocation received; expectation of flat cash settlement confirmed.  Budgeting exercise already commenced on this assumption.  
August 2023
Staffing budget linked to Curriculum Plan. which will incease efficiency and improve staff utilisation.
November 2024
The College recognises that it is in a period of transformation and while it is hoped that the College will develop greater financial stability through rationalisation and streamlining of cost base in the next 12 months, the outputs from that are current unknown.  </t>
  </si>
  <si>
    <t>VP - Finance, Resources &amp; Sustainability</t>
  </si>
  <si>
    <t>3.1, 3.2 3.5, 3.6</t>
  </si>
  <si>
    <t>Insufficient or incorrect information available to senior management and the Board of Management; potential for fraud.</t>
  </si>
  <si>
    <t xml:space="preserve">August 2023
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procedures in 2022/23 and 2023/24.  
November 2024
Internal and external audit continues to offer significant value in assessing the effectiveness of our overall control environment.  Similarly,quarterly reporting to the Board and LRSB allows areas of concern to be reviewed and monitored.  
</t>
  </si>
  <si>
    <r>
      <rPr>
        <sz val="11"/>
        <color rgb="FF000000"/>
        <rFont val="Calibri"/>
        <family val="2"/>
        <scheme val="minor"/>
      </rPr>
      <t xml:space="preserve">Closer scrutiny of previous internal audit recommendations, both via senior management and the Audit and Risk Committee.                                                             
Introduction of new approach to control, assurance and risk management arrangements. 
April 2023
Review of governance to be undertaken by internal auditors in summer of 2023
</t>
    </r>
    <r>
      <rPr>
        <sz val="11"/>
        <color rgb="FFFF0000"/>
        <rFont val="Calibri"/>
        <family val="2"/>
        <scheme val="minor"/>
      </rPr>
      <t xml:space="preserve">
</t>
    </r>
    <r>
      <rPr>
        <sz val="11"/>
        <color rgb="FF000000"/>
        <rFont val="Calibri"/>
        <family val="2"/>
        <scheme val="minor"/>
      </rPr>
      <t xml:space="preserve">August 2023
Pay controls in place, not replacing staff who have left the organisation, allowed for curriculum adjustmnets to be made, curriculum staff redployed to other areas should there be overstaffing,. Consideration given when staff leave whether this replacement needs to be FT, PT or whether it is needed. 
Curriculum Plan is very tightly planned, with finance and curriculum teams working together to prepare budgets for the year. 
October 2023
Audit Scotland audit in progress currently with no concerns raised to date. 
January 2024
Internal audit in progress regarding pensions and payroll procedures.
</t>
    </r>
  </si>
  <si>
    <t xml:space="preserve">Introduction of formal ARC  monitoring on an ongoing basis.
August 2023
Positive follow up Section 22 review by Scottish Parliament
January 2024
Internal audit reviews of procurement and finance procedures scheduled for April 2024. An internal audit of pension and payroll has flagged an error in pension contributions for some staff members since 2015.  Payroll consultant to be employed to review all affected employees and reperform calculations to correct the situation.  HR reviewing internal payroll processes to mitigate further risks that might result in an incident of a similar nature. 
November 2024
The internal audit review of procurement and finance procedures has been concluded with no major concerns flagged. The work ongoing to address the employee pension contribution for some staff members since 2015 is also progressing satisfactorily, with pension agencies being informed of the corrective action being taken.  </t>
  </si>
  <si>
    <t>VP for Finance, Estates and Sustainability
Head of HR</t>
  </si>
  <si>
    <t>1.6, 2.2, 2.4</t>
  </si>
  <si>
    <t xml:space="preserve">Clawback of SFC activity funding and shortfall in income.  Failing to meet credit targets on a consistent basis may affect annual activity allocation.  
Failure to meet maintain ESF records to substantiate our claim is likely to affect income </t>
  </si>
  <si>
    <t>Student activity is monitored on a weekly basis by senior management via the SLT meetings, with those weekly reports being made available to faculty and admissions staff; Additional enhanced reporting in use through Power BI to monitor real time information. 
Jan 2023
All credit activity to up on the by 27 January and checks to made on this. 
Plans are being put in place to meet the gap, such as the preparing to study courses. 
April 2023
Additional activity running  and planned to meet credit target. 
August 2023
Region has a 10.7% decrease in activity taarget for 2023/24.  
Colleges now have a 2.0% leeway re meeting activity targets. 
January 2024
College highly likely to exceed credit target but will be confirmed following the completion of the January enrolment cycle by 31 January 2024.</t>
  </si>
  <si>
    <t xml:space="preserve">October 2022
Scenario planning and forecasting under way for the 2022/23 academic year;  New website being launched in November 2022 to support with recruitment and learner journey. 
April 2023
Progress being made, but dependent on planned activity. 
August 2023
2022/23 taget met; Curriculum Plan model now operational with all courses for 2023/24 incorporated; accurate monitoring now enhanced.
October 2023
College on track to meet target for 2023-24.  
January 2024
College is on track to meet credit target.  </t>
  </si>
  <si>
    <t xml:space="preserve">August 2023
2022/23 credit target achieved.
10.0% sectoral decrease in credit target for 2023/24, plus additional 0.7% Regional decrease.
2.0% target achievement tolerance and positive change in retention tolerance announced for 2023/24. In addition only 80% clawback should there be an issue. 
January 2024
Successful internal reporting of credit activity through Power BI enables real-time assessment of actual credit target achievement. 
November 2024
There are no concerns at this stage that the College will fail to meet its credit target.  Effectrive and regular monitoring of credit activity continues to drive activity for any shortfalls identified via discussion with curriculum areas.  </t>
  </si>
  <si>
    <t>2.1, 2.2, 2.6, 3.5</t>
  </si>
  <si>
    <t>The College estate is of an age that requires constant monitoring and an appropriate level of funding to address major issues (e.g. building envlope, heating and cooling, lifts, security equipment, etc.)</t>
  </si>
  <si>
    <t xml:space="preserve">SFC undertook a condition survey and has allocated funds over a five year period to address backlog maintenance and dilapidation works.  The College appointed professional advisors to assist in the management of the projects which have been undertaken.   College has enhanced its procurement arrangements to ensure that all major items of expenditure are reviewed by a senior management committee, thus ensuring value for money as well as an additional level of control over non salary spend.       As part of our approach to the introduction of a Strategic Investment Plan, the College is currently considering introducing its own estate condition survey, given the age of the building and the number of significant repairs now being required. 
August 2023
CAPEX projects prioritised and completed within budget allowing for future works within remaining ringfenced funds.
January 2024
CAPEX spend being closely scrutinised and only essential capital spend must be incurred as a result of financial situation facing the College Sector. </t>
  </si>
  <si>
    <t>Current planning is to utilise cash holding to fund an infrastructure investment programme; Additionally, the college is planning to undertake an estate condition survey to ensure that a clear plan for any additional work is captured.; The air conditioning units and the roof are all currently being replaced; Air Conditioning replacement completed. Roof project almost completed, snagging being undertaken. Building is weather proofed. 
Jan 2023
Update on capex progress to date at VfM group on 25th January 2023. 
April 2023
Funds have been committed to support the key changes to the building. 
August 2023
Following completion of CAPEX works, funding remains for future works
October 2023
College has also submitted a funding application to the Scottish Government Energy Efficiency Grant scheme to support with building fabric first appeoaches, which would provide possible future cap ex funds for the estate. 
November 2024
Ensure utilisation of available funding particularly relating to CAPEX works (CF)</t>
  </si>
  <si>
    <t>Central funding received in 2020/21 and 2021/22 allowed the College to address major repairs and renewals sooner than originally planned.  This includes a major upgrade to the fabric of the roof, which would be most vulnerable to possible issues associated with the natural lifespan of the building.
August 2023
Various works completed over previous months within confines of funding whilst leaving sufficient amount for future required works. Cladding repairs are expected to be the next significant work. Additional funds have been allocated for next year.
SFC capital funding allocation for 2023/24 should be sufficient for short term projects &amp; maintenance 
January 2024
Funding received for Pre-capital works and looking at future funding initiatives for enhanced environmental sustainability of College estate.  Initial budget announcements also suggest there may be a 3% increase in capital funding for Colleges in 24/25 but yet to be confirmed.</t>
  </si>
  <si>
    <t>VP for Finance, Estates and Sustainability
Head of Facilities</t>
  </si>
  <si>
    <t>3.1, 3.2, 3.4, 3.5, 3.6</t>
  </si>
  <si>
    <t>That the College would fail in its duties as a public body and charity to adhere to statutory expectations. Risk to business delivery; risk to reputation; risk to effective relations between SLC and NCL e.g. given journey towards dissolution and risk of distraction or tension and ensuing impact on operational delivery.</t>
  </si>
  <si>
    <t xml:space="preserve">Effective training and development for all staff, including in relation to compliance; Effective T&amp;D for the Board, given 10 new members, building on the recommendations of the EER and including consideration of culture and values of Board.  Advice sought from appropriate bodies (SFC, IA, Good Governance Steering Group).                                                                                                                             
Planning for the transition to dissolution will be important to ensure that we have the right systems, processes and relationships in place to take up position as a Regional college.  Work already in train to identify agreed actions; SFC has established a liaison group involving themselves, Scottish Government and the two colleges.                                                                                                                                                         The Audit and Risk Committee are overseeing a formal, quarterly review of all audit recommendations on a rolling basis to ensure that all actions agreed are completed appropriately and according to timetable.  
October 2022
Government Improvement Plan signed off by the Board of Management and agreed to incorporate this into the usual Board of Management Evaluation and Enhancement Plan. 
Strategy Day held with the Board of Management on Risk and Equality and Diversity held in Sept 2022
External Auditors content that regional board members and/ staff attend committee meetings. 
April 2023
The AAR report stated that the College was now fully compliant with the Code of Good Governance for Scotland's Colleges as at July 2022. 
August 2023
Staggered appointment of new board members. 
October 2023
Appointed a new permanent Governance Professional in September 2023. 
</t>
  </si>
  <si>
    <t>Awaiting finalisation of Board member induction programme;  Board discussion on SFC report to progress recommendations; Awaiting clarification from SFC/SG on timeframe for dissolution to allow for planning.
Jan 2022
Governance Improvement Plan established post the SFC Governance review as well as input from internal auditors is now being actioned. 
May 2022
Board members have been inducted; Key polices have been updated, financial regulations and bribery have all been updated and approved by Committee. Disciplinary, capability and grievance also due to be signed off at next HR Committee meetings; Governance Improvement plan shows progress against key actions. 
Board strategy day planned for 16 May 2022; Acting Principal now in place until investigation has been resolved; Risk now of reputational damage due to increase in press coverage.; Challenges in recruiting key staff and risks around staff being able to leave for additional positions. 
August 2022
Strategy Day planned for August 2022; Clerk to the Board reviewed key documentation; New staff  and student members appointed through the Clerk's successful recruitment; Significant progress made on Government Improvement and Management Response Plans.; The College adheres strictly to the Code of Good Governance for Scottish Colleges. 
January 2023
To date corporate governance is robust, with no breach of the Code for the 2022-23 year. 
April 2023
AAR from external audit providers confirmed that College was compliant with the Code at July 2022 and at the date of signing of the accounts (April 2023)
Audit of governance to be undertaken by Henderson Loggie in summer 2023 (postponed to early 2024).
August 2023
5 new Board members appointed over the summer. Board Development day held in August to being strategic planning. 
October 2023
Appointed a permanent Governance Professional in September 2023 who has completed all CDN Induction training and is part of the Goverance Professionals Group. Is also having a detailed handover with the Interim Governance Professional. 
January 2024
Recruitment process launched to replace board members who have left. Audit of governance also to be undertaken by Henderson Loggie in February 2024.</t>
  </si>
  <si>
    <t xml:space="preserve">Acting Chair and  Acting Principal in place. The latter of which has extensive experience of corporate governance and was part of the group responsible for the drafting and review of the Code of Good Governance for Scottish Colleges. 
Recommend  decoupling  corporate governance risk with the ongoing investigations. This would include:
Reputational damage risk 
Financial Risk. 
Both the Clerk to the Board and the Chair of Audit and Risk Committee to be consulted. 
August 2023
Potential further organisational risk and adverse media due to activity following the investigation. 
Recruitment of senior roles within the college, provided feedback  which demonstrated that candidates were not "put off" from working at the College. </t>
  </si>
  <si>
    <t>Health and Safety</t>
  </si>
  <si>
    <t>1.1, 1.2, 1.3, 1.4, 2.1, 3.1, 3.3</t>
  </si>
  <si>
    <t xml:space="preserve">Impacts on safety of all employees and students leading to serious injury or death. Unable to protect our most vulnerable students. </t>
  </si>
  <si>
    <t>Health and Safety Committee meet regularly to monitor health and safety arrangements and any issues are raised.
Staff induction in place on H&amp;S;  Facilities Teams and H&amp;S Officer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August 2022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October 2022
Health and Safety Audit completed satisfactorily.
Health and Safety Policy approved by the Board of Management. 
January 2023
Health and Safety Policy launched and names of those who have read it recorded.
April 2023
Progress made against internal audit plan and Health and Safety Committee meets regularly to keep on top of action and key issues. Policy and procedures updated. 
Safeguarding Policy and Procedures updated and due to got to the Board for approval in June 2023.  
August 2023
H&amp;S Policy reviewed and updated over summer break.
Continued quarterly H&amp;S committee meetings planned including representation of cross college departments for 2023/24            
 August 2024 H&amp;S Policy reviewed as of 6/8/24</t>
  </si>
  <si>
    <t>October 2022
Health and Safety Policy Approved.
First Aid Procedures renewed and due for sign off by SLT in October 2022. 
January 2023
Training sessions now being scheduled. 
April 2023
Significant progress made with policy and proceudures. 
August 2023
There is a new Safeguarding Policy and Fitness to Study Policy approved by the Board in June 2023.
Training for Health and Safety and Safeguarding will be rolled out to all staff in August through the mandatory online modules. 
October 2023
Updated safeguarding processes to clarify roles and spread low level behaviourial issues to curriculum. 
Annually - July Ongoing
Continue to review and update H&amp;S Policies as required.</t>
  </si>
  <si>
    <t>August 2023
Staff resource is working to capacity to get through policies and procedures updated as required.</t>
  </si>
  <si>
    <t>Head of Facilities</t>
  </si>
  <si>
    <t>v+A17</t>
  </si>
  <si>
    <t>2.1, 2.5, 3.4, 3.6</t>
  </si>
  <si>
    <t xml:space="preserve">Breach or leak of sensitive data impacting on college reputation. </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</si>
  <si>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August 2022
A suite of new polices have been developed and/or updated; Multi factor authentication in train; Cyber security Essentials status obtained; Training completed on conflict of interest etc as above and data protection and GDPR. 
October 2022
Cybersecurity audit completed satisfactorily. College is now undertaking penetration testing; All staff conference in August;  all staff completed mandatory training on GDPR; Data Protection portal is now live. 
April 2023
New retention policy has been agreed and published. Cyber Essentials plus was successfully completed in Feb
October 2023
GDPR TES develop training issued to all staff, ICO framework and ROPA for each department currently being completed.
Jan 2024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</si>
  <si>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 xml:space="preserve">Apr 2023
Retention Documentation has been issued, further actions will be completed including communication of this guide for all managers to control the documentation
Cyber risk framework is being updated in June this year to ratify the score in this sheet. (Cyber risk can be escalated if important issues arise in that review)
Jan 2024
Complete ROPA's in all departments for understanding data management
Nov 2024
Completion of the ROPA's in the departments will improve this score to green as the understanding of data will be key for compliance. Data protection risk register has been created, to be added to the risk management group. Other area's need to feed into this for compliance reasons, ownership currently with Head of MIS however, other risk management group members must review this item
</t>
  </si>
  <si>
    <t>Data protection team have worked through a number of ROPA with each area and are currently pulling together Info Asset Register. 
Other areas of compliance are to add to the comments and tasks of this risk, will raise with the group - CS</t>
  </si>
  <si>
    <t>2.1, 2.3, 2.5, 2.7, 3.1, 3.2, 3.4, 3.6 / Aim 1</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</si>
  <si>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</si>
  <si>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 xml:space="preserve">August 2022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groups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•Online Togetherall resource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•College Mental Health Group and LGBT Champion Group in place
•Peer support groups for staff and students
April 2023
The new Safeguarding Policy and Procdure for staff and students has been updated and will go to the main board in June 2023.
</t>
  </si>
  <si>
    <t xml:space="preserve">October 2022
Additional staff in Students Services to help support well-being. 
Student Support Strategy in progress.
Remploy an organisation to facilitate staff return to work is now being used to support. 
"We invest in wellbeing" survey issued to staff as part of Investors in People application with action plan formulated to deal wityh results..
August 2023                                                                                                                                                                                                                                                          
Funding approved by the SLC Trust (ALF) for two posts to support student and staff health and wellbeing.  This is for Guidance &amp; Support and Counselling.  Pending SFC Mental Health Funds to support student health and wellebing to be published for 2023-24.  
October 2023
ALF approved funding for soup and a sandwich., with a further bid being submitted to the October ALF meeting. 
Pop up second hand shop now open to support students. 
January 2024
A further bid has been approved by the ALF for soup and sandwich free breakfast and lunch initiatives, together with funding for a Hortocultural Garden space to promote both positive mental and physical health benefits for staff and students.  Pop up second hand shop has been successful to date.   </t>
  </si>
  <si>
    <t>Head of Student Services</t>
  </si>
  <si>
    <t>2.6, 2.7, 3.1, 3.2, 3.4, 3.5, 3.6</t>
  </si>
  <si>
    <t xml:space="preserve">College has drafted a new Climate Change Emergency Action Plan,  based on the Further and Higher Education road map, which will go to the Finance and Resources Committee on 15 November 2024                                                                                             
College works very closely with the Energy Skills Partnership to deliver on national skills agendas.
College submits the Public Body Climate Change r annually.                                                                                                                                                                                                                                                                                                         Carbon emissions are monitored weekly.                                                                                                                                                                                   The Climate Change Action Team (CCAT) monitors and promote climate change actions throughout the College
</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</si>
  <si>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t>
  </si>
  <si>
    <t xml:space="preserve">Note the College was not built with net zero in mind so the College is working on finding solutions through the funding being offered by the Scottish Government to support with a fabric first approach. 
January 2024
The College has also formed a Climate Change Action Team (CCAT) group to set out and deliver a project plan for further initiatives that will be undertaken to support the goal of net zero targets by 2040. This includes car charging ports, air tightness of the building, water conservation and aeration measures and further ground source heat pumps, to name but a few.
November 2024
The CCAT team meets monthly and is progressing with a variety of initiatives to support climate change and net zero emissions. </t>
  </si>
  <si>
    <t>1.1, 1.2, 1.3, 1.4, 1.5, 1.6, 1.7, 2.3</t>
  </si>
  <si>
    <t xml:space="preserve">Impacts on the student experience, the college's reputation and Education Scotland risk ratings. 
Impacts on student recruitment leading to financial risk. 
</t>
  </si>
  <si>
    <t xml:space="preserve">January 2023 
First self-evaluation cycles completed and progress reviews have taken place. Ongoing engagement and campus visits from HMI. Audit cycle in train.  Robust learner voice processes which are acted on promptly. 
April 2023
Evaluation process updated and self evaluation progress occuring.  HMIE Education Scotland visit took place in March 2023 which resulted in no main points for action. 
October 2023
Self Evaluation currently being written. 
January 2024
Care Review and HMIE Inspectorate visits planned for early 2024 to assess learning environment.
</t>
  </si>
  <si>
    <t xml:space="preserve">October 2022
Mitigating actions in place. 
External assessors being used to assess Construction MAs, now part of the Quality Audit process to provide assurance that work is of a high standard and does not impact on direct claims status. 
April 2023
Education Scotland annual engagement visit report received which did not contain any main points of action. 
August 2023
Current challenges with missing outcomes due to ASOS, as yet there is not a national approach to ASOS, and there has been no communication from the Scottish Funding Council. The impact of this may mean that results nationally will not be available in March 2024
October 2023
Care will be the subject of a national thematic review in early 2024 by Education Scotland. 
</t>
  </si>
  <si>
    <t xml:space="preserve">
Annual Engagement Visit from Education Scotland  taking place Feb 2023.
January 2024
HMIE Inspectorate visit planned for early 2024. 
November 2024
The Operational Planning meetings that are currently taking place to ensure that skills demand is met allows for the planning of curriculum to ensure continuity and adaptations of course material that will support effective learning and teaching going forward
</t>
  </si>
  <si>
    <t>1.1, 1.2, 1.3, 1.4, 1.5, 1.6, 1.7, 2.5, 2.6, 2.7, 3.1, 3.3</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</si>
  <si>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</si>
  <si>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January 2023
Progressing students are due to be given a conditional offer in Feb 2023 for the first time.
National Career Review may inform College's approach to IAG.  Applications for 2023-24 due to open on 30th January 2023.
August 2023
The vast majority of applications and students are progressed on a timely basis, however, further actions are being taken to ensure consistency across the college. 
Updated Student Association Student Mental Health Agreement (SMHA) produced.
January 2024
Late payment of bursaries in the first academic term impacted on student retention as some students could not support their studies financially and had to withdraw. 
</t>
  </si>
  <si>
    <t xml:space="preserve">Additional central funding has been received to allow additional resources to be brought in to address particular issues that may be exacerbated due to the COVID pandemic. 
Website refresh now out to tender.
Power BI being used to for applications and curriculum planning. 
Review taking place regarding staffing resources to meet student needs of financial and emotional support.  This includes reviewing the possibility of additional recruitment within student funding, guidance and support, etc, including student placements for counselling.
May 2022
Current strike action by EIS is having a negative impact on the learning experience.
EQA activity at risk due to lecturers potentially not engaging and resulting learners as well. 
August 2022
Mitigating actions have allowed this risk to be reduced due to the completion of the key system updates, removal of barriers to progress and clearer focus on supporting students to achieve their destinations. 
October 2022
Work in progress on reviewing business support functions supporting the learner recruitment journey. 
January 2023
Longer term review required. 
October 2023
CEIAG workshops being delivered across all areas of the curriculum and more sessions being delivered by SDS in the College. 
Core skills project launched in August 2023 to support FT FE students in particular achieve a standard of literacy and numeracy. 
</t>
  </si>
  <si>
    <t xml:space="preserve">January 2024
Internal process has been reviewed for 'lessons learned' from the administration of student bursaries to ensure quick disemmination of funding going forward. </t>
  </si>
  <si>
    <t>2.1, 2.3, 2.6, 3.1, 3.3, 3.4</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</si>
  <si>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</si>
  <si>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October 2022
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January 2023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April 2023
The College now has We Invest in Well Being Platinum. 
August 2023 
New integrated HR &amp; Payroll system on track to be implemented in 2023. Pension reporting streamlined. 
October 2023
More resilence in HR team with regards to learning how to do payroll.
January 2024
Wider HR team now trained to administer payroll.   </t>
  </si>
  <si>
    <t xml:space="preserve">The College is working on the implementation of a new HR system that will enhance experience, automate manual tasks. 
April 2023
New HR system is in the process of implementation.
January 2024
New HR system progressing.  
November 2024
The College has now implemented its new employee engagement framework, has received departmental measures against the five employee engagement drivers, and over 370 recommendations from employees to improve engagement further. Having conducted a thematic review, the College is implementing a cross-college team to shape and deliver on the College actions. In addition, each department is implementing local actions. </t>
  </si>
  <si>
    <t xml:space="preserve">College accreditations are being refreshed. </t>
  </si>
  <si>
    <t xml:space="preserve">Business Continuity Plan for College in place.
Business interruption insurance in place.
Member of HEFESTIS and benefit from shared intelligence. 
Board briefing for cyber security due on the 2nd of May, satisfying cyber audit points. 
Cyber Security information will be placed into the next risk about theft of major systems. This is business continuity updates, this will be worked on in the new year. Update for the next risk management meeting Cyber security controls continue to be improved following the cyber risk framework. Work started on the BCP and incident response documentation as it needs revisited since it was published. </t>
  </si>
  <si>
    <t xml:space="preserve">Existing business continuity arrangements being reviewed in light of recent events. 
Key estates risks now been identified and have been or are being resolved. 
Further training for incident response for board members needs to be considered and scheduled (Scenario training)
Jan 2024
A review of BCDR documentation is to be completed in the next few months to update mitigation controls.
Nov 2024
BCP refresh in progress, to be updated in Dec 2024 with a view to completing the work by the end of the year (Jun 2024) </t>
  </si>
  <si>
    <t xml:space="preserve">The College had a developed Business Continuity Plan embedded prior to the COVID pandemic and has built on that via infrastructure improvements and additions utilising additional SFC ring-fenced funding. 
The BCP will be presented to the SLT over the coming weeks, there is a lot of work for managers to complete.
</t>
  </si>
  <si>
    <t>2.3, 3.2, 3.3</t>
  </si>
  <si>
    <t xml:space="preserve">•That potential students, staff or Board members are deterred from enrolling / joining the College.
•That the College suffers financial loss from a decrease in activity or loss of access to potential income streams.
</t>
  </si>
  <si>
    <t>•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t>
  </si>
  <si>
    <t xml:space="preserve">• Strategy being delevoped to ensure that "good news" stories are gathered centrally and distributed accordingly, particularly via social media; 
• The implications of impending decrease in allocation of central funding or activity to be managed accordingly in terms of publicity and student / staff perception and morale; 
•Action plan being formulated to address issues raised in staff survey
October 2023 
College is aware of potential legal issues being raised which may impact on the reputation.  Communication plan is being put in place to support. 
</t>
  </si>
  <si>
    <t xml:space="preserve">
October 2023
The new Marketing Manager starting in Nov 2023 will work on communication plan both internal and external. 
November 2024
The College is acutely aware of potential reputational damage because of the ongoing employment tribunals across November 2024 and has a communication plan in place and procedures for dealing with highly public crisis communications effectively and timely. The College remains vigilant to publicity on the employment tribunals and the Principal and Chair of the Board met with staff to provide i15.5.	
The recent launch of Social Medial guidelines for staff and students also helps to maintain etiquette on publicly available social media platforms, supporting the drive to keep communications professional, effective and relevantnternal assurances on the matter in October 2024.  
</t>
  </si>
  <si>
    <t>SLC Board Risk Appetite</t>
  </si>
  <si>
    <t>Risk Appetite Rating</t>
  </si>
  <si>
    <t>Count</t>
  </si>
  <si>
    <t>Summary</t>
  </si>
  <si>
    <t>Averse</t>
  </si>
  <si>
    <t>Minimal</t>
  </si>
  <si>
    <t>Cautious</t>
  </si>
  <si>
    <t>Current Rating</t>
  </si>
  <si>
    <t>New Rating</t>
  </si>
  <si>
    <t>Average Risk Score from RR</t>
  </si>
  <si>
    <t>Balanced</t>
  </si>
  <si>
    <t>Commercial</t>
  </si>
  <si>
    <t>Open</t>
  </si>
  <si>
    <t>Entrepreneurial</t>
  </si>
  <si>
    <t>Category not used</t>
  </si>
  <si>
    <t>Cyber security/Data protection</t>
  </si>
  <si>
    <t>Eager</t>
  </si>
  <si>
    <t xml:space="preserve">Cannot hold reserves </t>
  </si>
  <si>
    <t>Compliance is mandatory</t>
  </si>
  <si>
    <t xml:space="preserve">Strict compliance </t>
  </si>
  <si>
    <t>Learning Teaching &amp; Student Exp. (Operations)</t>
  </si>
  <si>
    <t xml:space="preserve">To meet challenge </t>
  </si>
  <si>
    <t>People come first</t>
  </si>
  <si>
    <t>Project/Programme</t>
  </si>
  <si>
    <t>Diversify</t>
  </si>
  <si>
    <t>Consistent with Code</t>
  </si>
  <si>
    <t>Explanation</t>
  </si>
  <si>
    <t>The organization avoids risk and uncertainty. </t>
  </si>
  <si>
    <t>The organization prefers low-risk options that may only offer limited rewards. </t>
  </si>
  <si>
    <t>The organization prefers safe options that may only offer limited rewards. </t>
  </si>
  <si>
    <t>The organization accepts that some risk is involved in activities, but is prepared to monitor and mitigate it. </t>
  </si>
  <si>
    <t>The organization is willing to consider all options and choose the one that will deliver success while providing an acceptable level of reward. </t>
  </si>
  <si>
    <t> The organization is eager to be innovative and choose options that may offer higher rewards, even if they have greater risk. </t>
  </si>
  <si>
    <t>SLC STRATEGIC RISK PROFILE &amp; SCORING</t>
  </si>
  <si>
    <t>Original Scoring from SLC RR</t>
  </si>
  <si>
    <t>Board Appetite Levels</t>
  </si>
  <si>
    <t> </t>
  </si>
  <si>
    <t>Rating</t>
  </si>
  <si>
    <t>Comment</t>
  </si>
  <si>
    <t>Green</t>
  </si>
  <si>
    <t>Amber</t>
  </si>
  <si>
    <t>Red</t>
  </si>
  <si>
    <t>Risk Appetite</t>
  </si>
  <si>
    <t>Removed</t>
  </si>
  <si>
    <t>Q</t>
  </si>
  <si>
    <t>R</t>
  </si>
  <si>
    <t>Added</t>
  </si>
  <si>
    <t>U</t>
  </si>
  <si>
    <t xml:space="preserve">Added </t>
  </si>
  <si>
    <t>Y</t>
  </si>
  <si>
    <t>Z</t>
  </si>
  <si>
    <t>AA</t>
  </si>
  <si>
    <t>AB</t>
  </si>
  <si>
    <t>AC</t>
  </si>
  <si>
    <t>AD</t>
  </si>
  <si>
    <t>AE</t>
  </si>
  <si>
    <t>LANARKSHIRE STRATEGIC RISK REGISTER</t>
  </si>
  <si>
    <t>Rating: Acceptable level of risk exposure subject to regular Targeted Monitoring. Risk Control Measures may be required in support of active monitoring                                                                                                                                Reporting: Regional Strategy Risk Management Group / Senior Management Team.</t>
  </si>
  <si>
    <t>2.1; 2.8; 3.6; 3.7; 3.8; 3.9; 3.10</t>
  </si>
  <si>
    <r>
      <t xml:space="preserve">Region fails to deliver ESF funding target.                                                                                                                                                                                                                                                                                                                                                                                                                                                    </t>
    </r>
    <r>
      <rPr>
        <sz val="12"/>
        <rFont val="Calibri"/>
        <family val="2"/>
        <scheme val="minor"/>
      </rPr>
      <t>Loss of funding  from public sources;                                                   Loss of reputation  from  customer, learner, stakeholder, partner perspective;                                                                 Staff jobs at risk;                                                                                                    Deterioration of staff morale and positive organisation culture;                                                                                             Deterioration of individual staff and team Performance.</t>
    </r>
  </si>
  <si>
    <t>ESF delivery plan agreed with SFC;                              Lanarkshire Regional Strategy;                                                             Regional Strategic Risk Management Strategy &amp; Framework;                                                          Lanarkshire Regional Outcome Agreement;                                                Fed on-line performance monitoring system;                                                  RSB Committee monitoring;                                                                College planning frameworks;                                                                     College performance management frameworks.</t>
  </si>
  <si>
    <t>Not Required at this time.</t>
  </si>
  <si>
    <r>
      <rPr>
        <b/>
        <sz val="12"/>
        <rFont val="Calibri"/>
        <family val="2"/>
        <scheme val="minor"/>
      </rPr>
      <t xml:space="preserve">Risk Owner: </t>
    </r>
    <r>
      <rPr>
        <sz val="12"/>
        <rFont val="Calibri"/>
        <family val="2"/>
        <scheme val="minor"/>
      </rPr>
      <t xml:space="preserve">                   VP CPP (NCL) /  DP (SLC) </t>
    </r>
    <r>
      <rPr>
        <b/>
        <sz val="12"/>
        <rFont val="Calibri"/>
        <family val="2"/>
        <scheme val="minor"/>
      </rPr>
      <t>CAP Owner:</t>
    </r>
    <r>
      <rPr>
        <sz val="12"/>
        <rFont val="Calibri"/>
        <family val="2"/>
        <scheme val="minor"/>
      </rPr>
      <t xml:space="preserve"> N/A)                                     </t>
    </r>
    <r>
      <rPr>
        <b/>
        <sz val="12"/>
        <rFont val="Calibri"/>
        <family val="2"/>
        <scheme val="minor"/>
      </rPr>
      <t>Reporting:</t>
    </r>
    <r>
      <rPr>
        <sz val="12"/>
        <rFont val="Calibri"/>
        <family val="2"/>
        <scheme val="minor"/>
      </rPr>
      <t xml:space="preserve"> NA</t>
    </r>
  </si>
  <si>
    <t>3.3; 3.5; 3.9</t>
  </si>
  <si>
    <r>
      <t xml:space="preserve">Staff attendance / absence rates affect ability to maintain required levels of productivity.                                                                                                                                                                                                                                                                                                      </t>
    </r>
    <r>
      <rPr>
        <sz val="12"/>
        <rFont val="Calibri"/>
        <family val="2"/>
        <scheme val="minor"/>
      </rPr>
      <t>Increased staff costs.                                                                                             Reduction in levels of learner satisfaction.                                                        Negative affect on Staff morale. 
Covid-19 related absences, including self-isolation.</t>
    </r>
  </si>
  <si>
    <t xml:space="preserve">Financial                                              Student experience                                                                                                       Social                                                        </t>
  </si>
  <si>
    <t>Development of new staff attendance policy and procedure providing an improved balance between challenge and support.                                                                                                 Improved reporting.                                                                                  Improved monitoring via dashboards.
Remote delivery of the curriculum.</t>
  </si>
  <si>
    <r>
      <rPr>
        <b/>
        <sz val="12"/>
        <rFont val="Calibri"/>
        <family val="2"/>
        <scheme val="minor"/>
      </rPr>
      <t xml:space="preserve">Risk Owner: </t>
    </r>
    <r>
      <rPr>
        <sz val="12"/>
        <rFont val="Calibri"/>
        <family val="2"/>
        <scheme val="minor"/>
      </rPr>
      <t xml:space="preserve">                   AP OD (NCL) / </t>
    </r>
    <r>
      <rPr>
        <b/>
        <sz val="12"/>
        <rFont val="Calibri"/>
        <family val="2"/>
        <scheme val="minor"/>
      </rPr>
      <t>CAP Owner:</t>
    </r>
    <r>
      <rPr>
        <sz val="12"/>
        <rFont val="Calibri"/>
        <family val="2"/>
        <scheme val="minor"/>
      </rPr>
      <t xml:space="preserve"> N/A                                           </t>
    </r>
    <r>
      <rPr>
        <b/>
        <sz val="12"/>
        <rFont val="Calibri"/>
        <family val="2"/>
        <scheme val="minor"/>
      </rPr>
      <t>Reporting:</t>
    </r>
    <r>
      <rPr>
        <sz val="12"/>
        <rFont val="Calibri"/>
        <family val="2"/>
        <scheme val="minor"/>
      </rPr>
      <t xml:space="preserve"> N/A   </t>
    </r>
  </si>
  <si>
    <r>
      <rPr>
        <b/>
        <sz val="12"/>
        <rFont val="Calibri"/>
        <family val="2"/>
        <scheme val="minor"/>
      </rP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 xml:space="preserve">Reporting: </t>
    </r>
    <r>
      <rPr>
        <sz val="12"/>
        <rFont val="Calibri"/>
        <family val="2"/>
        <scheme val="minor"/>
      </rPr>
      <t>Regional Strategy Risk Management Group / Senior Management Team.</t>
    </r>
  </si>
  <si>
    <r>
      <rPr>
        <b/>
        <sz val="12"/>
        <rFont val="Calibri"/>
        <family val="2"/>
        <scheme val="minor"/>
      </rP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 xml:space="preserve">Reporting: </t>
    </r>
    <r>
      <rPr>
        <sz val="12"/>
        <rFont val="Calibri"/>
        <family val="2"/>
        <scheme val="minor"/>
      </rPr>
      <t>Risk Management Group / Senior Management Team.</t>
    </r>
  </si>
  <si>
    <r>
      <rPr>
        <b/>
        <sz val="12"/>
        <rFont val="Calibri"/>
        <family val="2"/>
        <scheme val="minor"/>
      </rP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Reporting:</t>
    </r>
    <r>
      <rPr>
        <sz val="12"/>
        <rFont val="Calibri"/>
        <family val="2"/>
        <scheme val="minor"/>
      </rPr>
      <t xml:space="preserve"> Regional Strategy Risk Management Group / Senior Management Team.</t>
    </r>
  </si>
  <si>
    <t>1.1; 1.4.</t>
  </si>
  <si>
    <r>
      <t xml:space="preserve">Failure to comply with new General Data Protection Regulation (GDPR).                                                                                                                                                                                                                                                                                                                                                 
</t>
    </r>
    <r>
      <rPr>
        <sz val="12"/>
        <rFont val="Calibri"/>
        <family val="2"/>
        <scheme val="minor"/>
      </rPr>
      <t xml:space="preserve">Significant financial penalties for non-compliance;
Potential data loss or breach due to lack of clear internal CPD and Guidance;
</t>
    </r>
  </si>
  <si>
    <t>Reputational                                                                                               Governance                                                                Financial</t>
  </si>
  <si>
    <r>
      <rPr>
        <b/>
        <sz val="12"/>
        <rFont val="Calibri"/>
        <family val="2"/>
        <scheme val="minor"/>
      </rPr>
      <t>Rating:</t>
    </r>
    <r>
      <rPr>
        <sz val="12"/>
        <rFont val="Calibri"/>
        <family val="2"/>
        <scheme val="minor"/>
      </rPr>
      <t xml:space="preserve"> Acceptable level of risk subject to regular Routine Monitoring.                                                                                                                                                                                                 </t>
    </r>
    <r>
      <rPr>
        <b/>
        <sz val="12"/>
        <rFont val="Calibri"/>
        <family val="2"/>
        <scheme val="minor"/>
      </rPr>
      <t>Reporting:</t>
    </r>
    <r>
      <rPr>
        <sz val="12"/>
        <rFont val="Calibri"/>
        <family val="2"/>
        <scheme val="minor"/>
      </rPr>
      <t xml:space="preserve"> Regional Strategy Risk Management Group Risk Management Group / Senior Management Team.</t>
    </r>
  </si>
  <si>
    <t xml:space="preserve">Appointment of Data Protection Officer;
Staff CPD sessions for GDPR;
College community working groups via CDN and APUC;
Policy and procedures;
Measures to identify occurrence of data breach/loss;
Register of subject data held within systems;
Data impact assessments;
</t>
  </si>
  <si>
    <r>
      <rPr>
        <b/>
        <sz val="12"/>
        <rFont val="Calibri"/>
        <family val="2"/>
        <scheme val="minor"/>
      </rPr>
      <t xml:space="preserve">Risk Owner:    </t>
    </r>
    <r>
      <rPr>
        <sz val="12"/>
        <rFont val="Calibri"/>
        <family val="2"/>
        <scheme val="minor"/>
      </rPr>
      <t xml:space="preserve">                               AP OD  / AP PI (NCL) / DP  (SLC)                                      </t>
    </r>
    <r>
      <rPr>
        <b/>
        <sz val="12"/>
        <rFont val="Calibri"/>
        <family val="2"/>
        <scheme val="minor"/>
      </rPr>
      <t xml:space="preserve">Reporting:                   </t>
    </r>
    <r>
      <rPr>
        <sz val="12"/>
        <rFont val="Calibri"/>
        <family val="2"/>
        <scheme val="minor"/>
      </rPr>
      <t>Principal  (NCL)</t>
    </r>
  </si>
  <si>
    <r>
      <t xml:space="preserve">Risk of failure of the Payroll system </t>
    </r>
    <r>
      <rPr>
        <sz val="12"/>
        <color rgb="FF000000"/>
        <rFont val="Calibri"/>
        <family val="2"/>
        <scheme val="minor"/>
      </rPr>
      <t xml:space="preserve"> due to on-going issues</t>
    </r>
    <r>
      <rPr>
        <b/>
        <sz val="12"/>
        <color indexed="8"/>
        <rFont val="Calibri"/>
        <family val="2"/>
        <scheme val="minor"/>
      </rPr>
      <t xml:space="preserve"> </t>
    </r>
    <r>
      <rPr>
        <sz val="12"/>
        <color rgb="FF000000"/>
        <rFont val="Calibri"/>
        <family val="2"/>
        <scheme val="minor"/>
      </rPr>
      <t>and concern around a single point of failure</t>
    </r>
  </si>
  <si>
    <t>The payroll team are being supported by ICT to ensure the necessary files can be created and sent each month and that all staff are paid on time.  A working group has been establied to consider a new HR system for the College including a new, simplified payroll system.</t>
  </si>
  <si>
    <t>REGIONAL BUSINESS PLAN RISK REGISTER - UPDATED INTERIM May 2023</t>
  </si>
  <si>
    <t>OWNER</t>
  </si>
  <si>
    <t>Strategic Risk</t>
  </si>
  <si>
    <t>Business Plan Objective</t>
  </si>
  <si>
    <t>Category</t>
  </si>
  <si>
    <r>
      <rPr>
        <b/>
        <sz val="13"/>
        <color theme="1"/>
        <rFont val="Calibri"/>
        <family val="2"/>
        <scheme val="minor"/>
      </rPr>
      <t>Risk Admin</t>
    </r>
    <r>
      <rPr>
        <sz val="13"/>
        <color theme="1"/>
        <rFont val="Calibri"/>
        <family val="2"/>
        <scheme val="minor"/>
      </rPr>
      <t xml:space="preserve">                                                 </t>
    </r>
    <r>
      <rPr>
        <b/>
        <sz val="11"/>
        <rFont val="Calibri"/>
        <family val="2"/>
        <scheme val="minor"/>
      </rPr>
      <t/>
    </r>
  </si>
  <si>
    <r>
      <rPr>
        <b/>
        <sz val="13"/>
        <color theme="1"/>
        <rFont val="Calibri"/>
        <family val="2"/>
        <scheme val="minor"/>
      </rPr>
      <t>Risk Owners</t>
    </r>
    <r>
      <rPr>
        <sz val="13"/>
        <color theme="1"/>
        <rFont val="Calibri"/>
        <family val="2"/>
        <scheme val="minor"/>
      </rPr>
      <t xml:space="preserve">                                        </t>
    </r>
    <r>
      <rPr>
        <b/>
        <sz val="11"/>
        <rFont val="Calibri"/>
        <family val="2"/>
        <scheme val="minor"/>
      </rPr>
      <t/>
    </r>
  </si>
  <si>
    <t>Reference to Strategic Risk Register</t>
  </si>
  <si>
    <t xml:space="preserve">Ensure efficient workforce deployment </t>
  </si>
  <si>
    <t xml:space="preserve">Financial                     </t>
  </si>
  <si>
    <t>Inability to achieve staff reduction targets.</t>
  </si>
  <si>
    <t xml:space="preserve">SFC Cashflow Support                                                     
Staff consultation process.                                                     
Staff communications strategy.                                        
Continuing dialogue with SFC colleagues.
Staff severance strategy.
Monitoring of temporary staff contracts through TLAs now in place.                             
BoM sub-committee monitoring and review.                        </t>
  </si>
  <si>
    <t>Chief Resources Officer/ College Budget Committee</t>
  </si>
  <si>
    <t>Executive Board;                            Deans;                              College Registrar;             Project leads;                     BoM Sub-com Chairs.</t>
  </si>
  <si>
    <t>Risk D</t>
  </si>
  <si>
    <t>Inability to achieve required levels of learner early retention.</t>
  </si>
  <si>
    <t xml:space="preserve">SFC Cashflow Support                                                                                                                                                       
Pre-enrolment programme.                                                
Retention &amp; Attainment Group activity                                                                                                Credit &amp; Performance Monitoring Group activity                                                                              PDSA activity                
                          </t>
  </si>
  <si>
    <t>AP : ESS</t>
  </si>
  <si>
    <t>Executive Board;                            Deans;                                  Chair of CSAO sub-com.</t>
  </si>
  <si>
    <t>Risk L</t>
  </si>
  <si>
    <t>Deliver a high quality relevant curriculum with high levels of outcomes for students</t>
  </si>
  <si>
    <t>Learner experience</t>
  </si>
  <si>
    <t xml:space="preserve">Inability to deliver SG targets and objectives including SIMD10 targets Delivery to priority industries; STEM; schools activity. </t>
  </si>
  <si>
    <t>Curriculum delivery planning process                                                                                               Learner retention &amp; outcomes                                      
Quality of learning and teaching                                                                                                        Course Review Process</t>
  </si>
  <si>
    <t>Executive Board;                            Deans;                               Chair of CSAO sub-com.</t>
  </si>
  <si>
    <t>Risks F, H &amp; L</t>
  </si>
  <si>
    <t>Delivery standards fall as a result of industrial unrest and a deterioration of positive staff - learner interaction resulting in poor learner retention and achievement.</t>
  </si>
  <si>
    <t xml:space="preserve">Staff consultation process.                                                     
Curriculum delivery planning process                                                                                                     Learner retention &amp; outcomes                                      
Quality of learning and teaching                              
BoM subcommittee monitoring and review.  </t>
  </si>
  <si>
    <t>Executive Board;                            Deans;                           Chair of CSAO sub-com.</t>
  </si>
  <si>
    <t>Risks L &amp; E</t>
  </si>
  <si>
    <t xml:space="preserve">Productivity:                          Social;                                                         </t>
  </si>
  <si>
    <t>Deterioration of industrial relations and staff morale resulting in actions including strike</t>
  </si>
  <si>
    <t xml:space="preserve">Staff consultation process.                                                     
BoM subcommittee monitoring and review.  </t>
  </si>
  <si>
    <t>College Registrar</t>
  </si>
  <si>
    <t>Principal;                           Executive Board;               HR Man;                   Chair of RGP sub-com.</t>
  </si>
  <si>
    <t>Risk E</t>
  </si>
  <si>
    <t>Inability to achieve required average class group size.</t>
  </si>
  <si>
    <t xml:space="preserve">Curriculum delivery planning process                                                                                               Learner retention &amp; outcomes                                                                                                                           
Quality of learning and teaching                                 
Pre-enrolment programme.                                                
Retention &amp; Achievement Group activity, PDSA activity, Credit Performance &amp; Monitoring Group activity                          
Operational plan priorities &amp; monitoring.  </t>
  </si>
  <si>
    <t>Executive Board;                        Deans;                                                      Chair of CSAO sub-com.</t>
  </si>
  <si>
    <t>Risk A</t>
  </si>
  <si>
    <t xml:space="preserve">Provide  financial sustainability </t>
  </si>
  <si>
    <t xml:space="preserve">Unable to maintain sufficient cash flow resulting in inability to deliver projects. </t>
  </si>
  <si>
    <t>SFC cash flow support.                                                       
Financial analysis and planning activity.</t>
  </si>
  <si>
    <t>Chief Resources Officer</t>
  </si>
  <si>
    <t>Executive Board;                         Chair of Finance sub-com.</t>
  </si>
  <si>
    <t>Learner satisfaction falls as a result of industrial unrest and a deterioration of positive staff - learner interaction</t>
  </si>
  <si>
    <t>Student association engagement.                                                                                                          Initial Perception Study
SFC Student Satisfaction and Engagement Survey to monitor satisfaction levels.</t>
  </si>
  <si>
    <t>Executive Board;                             Chair of CSAO sub-com.</t>
  </si>
  <si>
    <t>Unable to achieve sufficient surplus position within the FFR period resulting in inability to payback any funding advance.</t>
  </si>
  <si>
    <t>Senior Budget Monitoring Group                                                                                                        Executive Board oversight                                                                                                                 Financial Modelling project group</t>
  </si>
  <si>
    <t>Executive Board;         Chair of Finance sub-com.</t>
  </si>
  <si>
    <t>Achieve required levels of productivity (Credit delivery)</t>
  </si>
  <si>
    <t>Reduced activity within targeted curriculum areas as a result of inability to operate at required efficiency levels.</t>
  </si>
  <si>
    <t>Recruitment &amp; enrolment activity                                         
Curriculum delivery planning process and tools                                         
Learner retention &amp; outcomes                                                                                                      Retention &amp; Attainment Group activity                                                                                                 PDSA Activity                                                                                                                                           Credit &amp; Performance Monitoring Group activity</t>
  </si>
  <si>
    <t>DP : PS</t>
  </si>
  <si>
    <t>Executive Board;                            Chief Transformation Officer;                                           Chair of CSAO sub-com.</t>
  </si>
  <si>
    <t>Risk H</t>
  </si>
  <si>
    <t>REGIONAL BUSINESS PLAN RISK PROFILE &amp; SCORING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</si>
</sst>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yy;@"/>
    <numFmt numFmtId="166" formatCode="[$-F800]dddd\,\ mmmm\ dd\,\ yyyy"/>
  </numFmts>
  <fonts count="97">
    <font>
      <sz val="10"/>
      <name val="Arial"/>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1"/>
      <name val="Calibri"/>
      <family val="2"/>
      <scheme val="minor"/>
    </font>
    <font>
      <sz val="11"/>
      <color indexed="8"/>
      <name val="Calibri"/>
      <family val="2"/>
      <scheme val="minor"/>
    </font>
    <font>
      <sz val="11"/>
      <name val="Calibri"/>
      <family val="2"/>
      <scheme val="minor"/>
    </font>
    <font>
      <u/>
      <sz val="11"/>
      <name val="Calibri"/>
      <family val="2"/>
      <scheme val="minor"/>
    </font>
    <font>
      <b/>
      <sz val="11"/>
      <color rgb="FF00B050"/>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sz val="16"/>
      <color indexed="8"/>
      <name val="Calibri"/>
      <family val="2"/>
      <scheme val="minor"/>
    </font>
    <font>
      <b/>
      <sz val="20"/>
      <color indexed="8"/>
      <name val="Calibri"/>
      <family val="2"/>
      <scheme val="minor"/>
    </font>
    <font>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u/>
      <sz val="28"/>
      <color theme="1"/>
      <name val="Arial"/>
      <family val="2"/>
    </font>
    <font>
      <b/>
      <sz val="20"/>
      <color theme="1"/>
      <name val="Calibri"/>
      <family val="2"/>
      <scheme val="minor"/>
    </font>
    <font>
      <sz val="11"/>
      <name val="Calibri"/>
      <family val="2"/>
    </font>
    <font>
      <sz val="10"/>
      <color rgb="FFFF0000"/>
      <name val="Arial"/>
      <family val="2"/>
    </font>
    <font>
      <sz val="10"/>
      <color rgb="FF00B050"/>
      <name val="Arial"/>
      <family val="2"/>
    </font>
    <font>
      <b/>
      <sz val="10"/>
      <color rgb="FF00B050"/>
      <name val="Arial"/>
      <family val="2"/>
    </font>
    <font>
      <b/>
      <sz val="11"/>
      <color rgb="FF000000"/>
      <name val="Calibri"/>
      <family val="2"/>
    </font>
    <font>
      <sz val="11"/>
      <color rgb="FF000000"/>
      <name val="Calibri"/>
      <family val="2"/>
    </font>
    <font>
      <sz val="11"/>
      <color rgb="FF000000"/>
      <name val="Times New Roman"/>
      <family val="1"/>
    </font>
    <font>
      <b/>
      <sz val="11"/>
      <name val="Calibri"/>
      <family val="2"/>
    </font>
    <font>
      <sz val="11"/>
      <color rgb="FF9C6500"/>
      <name val="Calibri"/>
      <family val="2"/>
      <scheme val="minor"/>
    </font>
    <font>
      <b/>
      <sz val="10"/>
      <color theme="1"/>
      <name val="Calibri"/>
      <family val="2"/>
      <scheme val="minor"/>
    </font>
    <font>
      <sz val="10"/>
      <color theme="1"/>
      <name val="Calibri"/>
      <family val="2"/>
      <scheme val="minor"/>
    </font>
    <font>
      <b/>
      <sz val="12"/>
      <color indexed="8"/>
      <name val="Calibri"/>
      <family val="2"/>
      <scheme val="minor"/>
    </font>
    <font>
      <b/>
      <sz val="12"/>
      <name val="Calibri"/>
      <family val="2"/>
      <scheme val="minor"/>
    </font>
    <font>
      <sz val="12"/>
      <color indexed="8"/>
      <name val="Calibri"/>
      <family val="2"/>
      <scheme val="minor"/>
    </font>
    <font>
      <sz val="12"/>
      <name val="Calibri"/>
      <family val="2"/>
      <scheme val="minor"/>
    </font>
    <font>
      <u/>
      <sz val="12"/>
      <name val="Calibri"/>
      <family val="2"/>
      <scheme val="minor"/>
    </font>
    <font>
      <sz val="12"/>
      <color rgb="FFFF0000"/>
      <name val="Calibri"/>
      <family val="2"/>
      <scheme val="minor"/>
    </font>
    <font>
      <b/>
      <sz val="12"/>
      <color rgb="FF000000"/>
      <name val="Calibri"/>
      <family val="2"/>
      <scheme val="minor"/>
    </font>
    <font>
      <b/>
      <sz val="12"/>
      <color rgb="FF000000"/>
      <name val="Calibri"/>
      <family val="2"/>
    </font>
    <font>
      <sz val="12"/>
      <name val="Calibri"/>
      <family val="2"/>
    </font>
    <font>
      <b/>
      <sz val="12"/>
      <color rgb="FF0070C0"/>
      <name val="Calibri"/>
      <family val="2"/>
      <scheme val="minor"/>
    </font>
    <font>
      <sz val="12"/>
      <color theme="9" tint="-0.249977111117893"/>
      <name val="Calibri"/>
      <family val="2"/>
      <scheme val="minor"/>
    </font>
    <font>
      <sz val="12"/>
      <color rgb="FF00B050"/>
      <name val="Calibri"/>
      <family val="2"/>
      <scheme val="minor"/>
    </font>
    <font>
      <sz val="12"/>
      <color rgb="FF3366FF"/>
      <name val="Calibri"/>
      <family val="2"/>
      <scheme val="minor"/>
    </font>
    <font>
      <sz val="12"/>
      <color rgb="FF000000"/>
      <name val="Calibri"/>
      <family val="2"/>
      <scheme val="minor"/>
    </font>
    <font>
      <sz val="12"/>
      <name val="Segoe UI"/>
      <family val="2"/>
    </font>
    <font>
      <b/>
      <sz val="12"/>
      <color rgb="FF00B050"/>
      <name val="Calibri"/>
      <family val="2"/>
      <scheme val="minor"/>
    </font>
    <font>
      <sz val="11"/>
      <name val="Times New Roman"/>
      <family val="1"/>
    </font>
    <font>
      <b/>
      <sz val="11"/>
      <color rgb="FF000000"/>
      <name val="Times New Roman"/>
      <family val="1"/>
    </font>
    <font>
      <b/>
      <sz val="11"/>
      <name val="Times New Roman"/>
      <family val="1"/>
    </font>
    <font>
      <b/>
      <sz val="26"/>
      <color theme="1"/>
      <name val="Calibri"/>
      <family val="2"/>
      <scheme val="minor"/>
    </font>
    <font>
      <b/>
      <sz val="13"/>
      <color theme="1"/>
      <name val="Calibri"/>
      <family val="2"/>
      <scheme val="minor"/>
    </font>
    <font>
      <sz val="13"/>
      <color theme="1"/>
      <name val="Calibri"/>
      <family val="2"/>
      <scheme val="minor"/>
    </font>
    <font>
      <b/>
      <sz val="13"/>
      <color theme="0"/>
      <name val="Calibri"/>
      <family val="2"/>
      <scheme val="minor"/>
    </font>
    <font>
      <sz val="13"/>
      <color rgb="FF9C650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b/>
      <sz val="11"/>
      <color theme="1"/>
      <name val="Arial"/>
      <family val="2"/>
    </font>
    <font>
      <sz val="11"/>
      <color rgb="FF000000"/>
      <name val="Arial"/>
      <family val="2"/>
    </font>
    <font>
      <sz val="12"/>
      <color rgb="FF000000"/>
      <name val="Calibri"/>
      <family val="2"/>
    </font>
    <font>
      <sz val="11"/>
      <name val="Arial"/>
      <family val="2"/>
    </font>
    <font>
      <b/>
      <sz val="14"/>
      <color theme="1"/>
      <name val="Arial"/>
      <family val="2"/>
    </font>
    <font>
      <sz val="14"/>
      <name val="Arial"/>
      <family val="2"/>
    </font>
    <font>
      <sz val="11"/>
      <color theme="1"/>
      <name val="Arial"/>
      <family val="2"/>
    </font>
    <font>
      <sz val="11.5"/>
      <color indexed="8"/>
      <name val="Calibri"/>
      <family val="2"/>
      <scheme val="minor"/>
    </font>
    <font>
      <sz val="10"/>
      <name val="Calibri"/>
      <family val="2"/>
      <scheme val="minor"/>
    </font>
    <font>
      <b/>
      <sz val="14"/>
      <color theme="1"/>
      <name val="Calibri"/>
      <family val="2"/>
      <scheme val="minor"/>
    </font>
    <font>
      <sz val="9"/>
      <color theme="1"/>
      <name val="Calibri"/>
      <family val="2"/>
      <scheme val="minor"/>
    </font>
    <font>
      <sz val="12"/>
      <color theme="1"/>
      <name val="Arial"/>
      <family val="2"/>
      <charset val="1"/>
    </font>
    <font>
      <sz val="9"/>
      <name val="Calibri"/>
      <family val="2"/>
      <scheme val="minor"/>
    </font>
    <font>
      <b/>
      <sz val="11"/>
      <name val="Calibri (Body)"/>
    </font>
    <font>
      <sz val="11"/>
      <name val="Calibri (Body)"/>
    </font>
    <font>
      <b/>
      <sz val="11"/>
      <color rgb="FF000000"/>
      <name val="Calibri (Body)"/>
    </font>
    <font>
      <sz val="11"/>
      <color rgb="FF000000"/>
      <name val="Calibri (Body)"/>
    </font>
    <font>
      <sz val="11"/>
      <color theme="1"/>
      <name val="Calibri (Body)"/>
    </font>
    <font>
      <b/>
      <sz val="11"/>
      <color theme="1"/>
      <name val="Calibri (Body)"/>
    </font>
    <font>
      <b/>
      <sz val="11"/>
      <color rgb="FF00B050"/>
      <name val="Calibri (Body)"/>
    </font>
    <font>
      <sz val="10"/>
      <color theme="1"/>
      <name val="Arial"/>
      <family val="2"/>
    </font>
    <font>
      <sz val="10"/>
      <color rgb="FF000000"/>
      <name val="Calibri"/>
      <family val="2"/>
    </font>
    <font>
      <b/>
      <sz val="9"/>
      <color indexed="9"/>
      <name val="Arial"/>
      <family val="2"/>
    </font>
    <font>
      <sz val="9"/>
      <color theme="1"/>
      <name val="Arial"/>
      <family val="2"/>
    </font>
    <font>
      <b/>
      <sz val="10"/>
      <name val="Arial"/>
      <family val="2"/>
    </font>
    <font>
      <b/>
      <sz val="10"/>
      <color theme="1"/>
      <name val="Arial"/>
      <family val="2"/>
    </font>
    <font>
      <b/>
      <sz val="14"/>
      <name val="Arial"/>
      <family val="2"/>
    </font>
    <font>
      <sz val="12"/>
      <color theme="1"/>
      <name val="Arial"/>
      <family val="2"/>
    </font>
  </fonts>
  <fills count="2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7F71"/>
        <bgColor indexed="64"/>
      </patternFill>
    </fill>
    <fill>
      <patternFill patternType="solid">
        <fgColor rgb="FFFEFDCF"/>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9900"/>
        <bgColor indexed="64"/>
      </patternFill>
    </fill>
    <fill>
      <patternFill patternType="solid">
        <fgColor rgb="FFFFBAB3"/>
        <bgColor indexed="64"/>
      </patternFill>
    </fill>
    <fill>
      <patternFill patternType="solid">
        <fgColor rgb="FFFFEB9C"/>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ED7D31"/>
        <bgColor indexed="64"/>
      </patternFill>
    </fill>
    <fill>
      <patternFill patternType="solid">
        <fgColor rgb="FFE3E3E3"/>
        <bgColor rgb="FF000000"/>
      </patternFill>
    </fill>
    <fill>
      <patternFill patternType="solid">
        <fgColor rgb="FF00B0F0"/>
        <bgColor indexed="64"/>
      </patternFill>
    </fill>
    <fill>
      <patternFill patternType="solid">
        <fgColor theme="6"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ck">
        <color auto="1"/>
      </left>
      <right/>
      <top/>
      <bottom style="thin">
        <color auto="1"/>
      </bottom>
      <diagonal/>
    </border>
    <border>
      <left/>
      <right style="medium">
        <color auto="1"/>
      </right>
      <top/>
      <bottom style="thin">
        <color auto="1"/>
      </bottom>
      <diagonal/>
    </border>
    <border>
      <left style="thick">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n">
        <color auto="1"/>
      </right>
      <top style="thin">
        <color auto="1"/>
      </top>
      <bottom style="thick">
        <color auto="1"/>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ck">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ck">
        <color rgb="FF640000"/>
      </right>
      <top style="thick">
        <color rgb="FF640000"/>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ck">
        <color rgb="FF640000"/>
      </right>
      <top style="thin">
        <color indexed="64"/>
      </top>
      <bottom style="thin">
        <color indexed="64"/>
      </bottom>
      <diagonal/>
    </border>
    <border>
      <left style="thin">
        <color auto="1"/>
      </left>
      <right style="thick">
        <color theme="9" tint="-0.499984740745262"/>
      </right>
      <top style="thick">
        <color theme="9" tint="-0.499984740745262"/>
      </top>
      <bottom style="thin">
        <color auto="1"/>
      </bottom>
      <diagonal/>
    </border>
    <border>
      <left style="thin">
        <color auto="1"/>
      </left>
      <right style="thick">
        <color theme="9" tint="-0.499984740745262"/>
      </right>
      <top style="thin">
        <color auto="1"/>
      </top>
      <bottom style="thin">
        <color auto="1"/>
      </bottom>
      <diagonal/>
    </border>
    <border>
      <left style="thin">
        <color auto="1"/>
      </left>
      <right style="thin">
        <color auto="1"/>
      </right>
      <top style="thick">
        <color theme="9" tint="-0.499984740745262"/>
      </top>
      <bottom style="thin">
        <color auto="1"/>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ck">
        <color theme="6" tint="-0.499984740745262"/>
      </right>
      <top style="thin">
        <color indexed="64"/>
      </top>
      <bottom style="thin">
        <color indexed="64"/>
      </bottom>
      <diagonal/>
    </border>
    <border>
      <left style="thin">
        <color indexed="64"/>
      </left>
      <right style="thin">
        <color indexed="64"/>
      </right>
      <top style="thick">
        <color theme="6" tint="-0.499984740745262"/>
      </top>
      <bottom style="thin">
        <color indexed="64"/>
      </bottom>
      <diagonal/>
    </border>
    <border>
      <left style="thick">
        <color rgb="FF640000"/>
      </left>
      <right/>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right style="thick">
        <color rgb="FF640000"/>
      </right>
      <top/>
      <bottom/>
      <diagonal/>
    </border>
    <border>
      <left style="thin">
        <color indexed="64"/>
      </left>
      <right/>
      <top/>
      <bottom style="thick">
        <color rgb="FF640000"/>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style="medium">
        <color indexed="64"/>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auto="1"/>
      </top>
      <bottom/>
      <diagonal/>
    </border>
    <border>
      <left/>
      <right style="medium">
        <color indexed="64"/>
      </right>
      <top style="medium">
        <color auto="1"/>
      </top>
      <bottom/>
      <diagonal/>
    </border>
  </borders>
  <cellStyleXfs count="9">
    <xf numFmtId="0" fontId="0" fillId="0" borderId="0"/>
    <xf numFmtId="0" fontId="10" fillId="0" borderId="0"/>
    <xf numFmtId="0" fontId="8" fillId="0" borderId="0"/>
    <xf numFmtId="0" fontId="7" fillId="0" borderId="0"/>
    <xf numFmtId="0" fontId="6" fillId="0" borderId="0"/>
    <xf numFmtId="0" fontId="38" fillId="17" borderId="0" applyNumberFormat="0" applyBorder="0" applyAlignment="0" applyProtection="0"/>
    <xf numFmtId="0" fontId="5" fillId="0" borderId="0"/>
    <xf numFmtId="0" fontId="75" fillId="0" borderId="0"/>
    <xf numFmtId="0" fontId="3" fillId="0" borderId="0"/>
  </cellStyleXfs>
  <cellXfs count="787">
    <xf numFmtId="0" fontId="0" fillId="0" borderId="0" xfId="0"/>
    <xf numFmtId="0" fontId="15" fillId="0" borderId="0" xfId="0" applyFont="1" applyAlignment="1">
      <alignment vertical="top" wrapText="1"/>
    </xf>
    <xf numFmtId="0" fontId="15" fillId="0" borderId="0" xfId="0" applyFont="1" applyAlignment="1">
      <alignment horizontal="center" vertical="top" wrapText="1"/>
    </xf>
    <xf numFmtId="0" fontId="16" fillId="0" borderId="0" xfId="0" applyFont="1" applyAlignment="1">
      <alignment horizontal="left" vertical="top" wrapText="1"/>
    </xf>
    <xf numFmtId="0" fontId="16" fillId="0" borderId="0" xfId="0" applyFont="1" applyAlignment="1">
      <alignment vertical="top" wrapText="1"/>
    </xf>
    <xf numFmtId="0" fontId="13" fillId="0" borderId="0" xfId="0" applyFont="1" applyAlignment="1">
      <alignment vertical="top" wrapText="1"/>
    </xf>
    <xf numFmtId="0" fontId="15" fillId="0" borderId="0" xfId="0" applyFont="1" applyAlignment="1">
      <alignment horizontal="left" vertical="top" wrapText="1"/>
    </xf>
    <xf numFmtId="0" fontId="16" fillId="0" borderId="0" xfId="0" applyFont="1" applyAlignment="1">
      <alignment horizontal="left" vertical="top"/>
    </xf>
    <xf numFmtId="0" fontId="14" fillId="0" borderId="0" xfId="0" applyFont="1" applyAlignment="1">
      <alignment horizontal="center" vertical="top" wrapText="1"/>
    </xf>
    <xf numFmtId="0" fontId="14" fillId="0" borderId="0" xfId="0" applyFont="1" applyAlignment="1">
      <alignment vertical="top" wrapText="1"/>
    </xf>
    <xf numFmtId="0" fontId="13" fillId="0" borderId="0" xfId="0" applyFont="1" applyAlignment="1">
      <alignment horizontal="center" vertical="top" wrapText="1"/>
    </xf>
    <xf numFmtId="0" fontId="16" fillId="0" borderId="2" xfId="0" applyFont="1" applyBorder="1" applyAlignment="1">
      <alignment vertical="top" wrapText="1"/>
    </xf>
    <xf numFmtId="0" fontId="17" fillId="0" borderId="0" xfId="0" applyFont="1" applyAlignment="1">
      <alignment horizontal="right" vertical="top" wrapText="1"/>
    </xf>
    <xf numFmtId="0" fontId="14" fillId="0" borderId="1" xfId="0" applyFont="1" applyBorder="1" applyAlignment="1">
      <alignment horizontal="center" vertical="center" wrapText="1"/>
    </xf>
    <xf numFmtId="0" fontId="23" fillId="2" borderId="0" xfId="0" applyFont="1" applyFill="1" applyAlignment="1">
      <alignment horizontal="left" vertical="top"/>
    </xf>
    <xf numFmtId="0" fontId="13" fillId="2" borderId="0" xfId="0" applyFont="1" applyFill="1" applyAlignment="1">
      <alignment vertical="top"/>
    </xf>
    <xf numFmtId="0" fontId="7" fillId="0" borderId="0" xfId="3"/>
    <xf numFmtId="14" fontId="7" fillId="0" borderId="0" xfId="3" applyNumberFormat="1"/>
    <xf numFmtId="0" fontId="21" fillId="0" borderId="0" xfId="0" applyFont="1" applyAlignment="1">
      <alignment vertical="top" wrapText="1"/>
    </xf>
    <xf numFmtId="0" fontId="14" fillId="0" borderId="0" xfId="0" applyFont="1" applyAlignment="1">
      <alignment vertical="top"/>
    </xf>
    <xf numFmtId="0" fontId="21" fillId="0" borderId="0" xfId="0" applyFont="1" applyAlignment="1">
      <alignment horizontal="left" vertical="top"/>
    </xf>
    <xf numFmtId="0" fontId="20" fillId="0" borderId="0" xfId="0" applyFont="1" applyAlignment="1">
      <alignment horizontal="center" vertical="top" wrapText="1"/>
    </xf>
    <xf numFmtId="0" fontId="16" fillId="0" borderId="0" xfId="0" applyFont="1"/>
    <xf numFmtId="0" fontId="13" fillId="0" borderId="1" xfId="0" applyFont="1" applyBorder="1" applyAlignment="1">
      <alignment horizontal="center" vertical="center" wrapText="1"/>
    </xf>
    <xf numFmtId="0" fontId="13" fillId="0" borderId="16" xfId="0" applyFont="1" applyBorder="1" applyAlignment="1">
      <alignment horizontal="center" vertical="center" wrapText="1"/>
    </xf>
    <xf numFmtId="0" fontId="16" fillId="2" borderId="1" xfId="0" applyFont="1" applyFill="1" applyBorder="1" applyAlignment="1">
      <alignment horizontal="left" vertical="top"/>
    </xf>
    <xf numFmtId="0" fontId="23" fillId="2" borderId="0" xfId="0" applyFont="1" applyFill="1" applyAlignment="1">
      <alignment vertical="top"/>
    </xf>
    <xf numFmtId="15" fontId="14" fillId="0" borderId="0" xfId="0" applyNumberFormat="1" applyFont="1" applyAlignment="1">
      <alignment vertical="top" wrapText="1"/>
    </xf>
    <xf numFmtId="0" fontId="12" fillId="0" borderId="0" xfId="0" applyFont="1" applyAlignment="1">
      <alignment horizontal="center" vertical="top" wrapText="1"/>
    </xf>
    <xf numFmtId="1" fontId="16" fillId="0" borderId="0" xfId="0" applyNumberFormat="1" applyFont="1" applyAlignment="1">
      <alignment vertical="top" wrapText="1"/>
    </xf>
    <xf numFmtId="1" fontId="14" fillId="2" borderId="1" xfId="0" applyNumberFormat="1" applyFont="1" applyFill="1" applyBorder="1" applyAlignment="1">
      <alignment horizontal="center" vertical="top"/>
    </xf>
    <xf numFmtId="1" fontId="13" fillId="0" borderId="1"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0" xfId="0" applyFont="1" applyAlignment="1">
      <alignment horizontal="center" vertical="top" wrapText="1"/>
    </xf>
    <xf numFmtId="0" fontId="23" fillId="2" borderId="0" xfId="1" applyFont="1" applyFill="1" applyAlignment="1">
      <alignment horizontal="left" vertical="top"/>
    </xf>
    <xf numFmtId="0" fontId="14" fillId="0" borderId="0" xfId="1" applyFont="1" applyAlignment="1">
      <alignment horizontal="center" vertical="top" wrapText="1"/>
    </xf>
    <xf numFmtId="0" fontId="13" fillId="2" borderId="0" xfId="1" applyFont="1" applyFill="1" applyAlignment="1">
      <alignment horizontal="left" vertical="top"/>
    </xf>
    <xf numFmtId="0" fontId="15" fillId="0" borderId="0" xfId="1" applyFont="1" applyAlignment="1">
      <alignment vertical="top" wrapText="1"/>
    </xf>
    <xf numFmtId="0" fontId="16" fillId="0" borderId="0" xfId="1" applyFont="1" applyAlignment="1">
      <alignment vertical="top" wrapText="1"/>
    </xf>
    <xf numFmtId="0" fontId="22" fillId="0" borderId="0" xfId="1" applyFont="1" applyAlignment="1">
      <alignment vertical="top" wrapText="1"/>
    </xf>
    <xf numFmtId="0" fontId="14" fillId="0" borderId="0" xfId="1" applyFont="1" applyAlignment="1">
      <alignment horizontal="right" vertical="top" wrapText="1"/>
    </xf>
    <xf numFmtId="0" fontId="12" fillId="0" borderId="0" xfId="1" applyFont="1" applyAlignment="1">
      <alignment horizontal="right" vertical="top" wrapText="1"/>
    </xf>
    <xf numFmtId="0" fontId="12" fillId="0" borderId="0" xfId="1" applyFont="1" applyAlignment="1">
      <alignment vertical="top" wrapText="1"/>
    </xf>
    <xf numFmtId="0" fontId="15" fillId="0" borderId="0" xfId="1" applyFont="1" applyAlignment="1">
      <alignment horizontal="center" vertical="top" wrapText="1"/>
    </xf>
    <xf numFmtId="0" fontId="13" fillId="0" borderId="0" xfId="1" applyFont="1" applyAlignment="1">
      <alignment vertical="top" wrapText="1"/>
    </xf>
    <xf numFmtId="0" fontId="6" fillId="0" borderId="0" xfId="4" applyAlignment="1">
      <alignment horizontal="center"/>
    </xf>
    <xf numFmtId="0" fontId="6" fillId="0" borderId="0" xfId="4"/>
    <xf numFmtId="0" fontId="27" fillId="0" borderId="15" xfId="4" applyFont="1" applyBorder="1" applyAlignment="1">
      <alignment vertical="center" wrapText="1"/>
    </xf>
    <xf numFmtId="0" fontId="6" fillId="0" borderId="15" xfId="4" applyBorder="1"/>
    <xf numFmtId="0" fontId="27" fillId="0" borderId="0" xfId="4" applyFont="1" applyAlignment="1">
      <alignment horizontal="center" vertical="center" wrapText="1"/>
    </xf>
    <xf numFmtId="0" fontId="27" fillId="0" borderId="76" xfId="4" applyFont="1" applyBorder="1" applyAlignment="1">
      <alignment vertical="center" wrapText="1"/>
    </xf>
    <xf numFmtId="0" fontId="27" fillId="0" borderId="77" xfId="4" applyFont="1" applyBorder="1" applyAlignment="1">
      <alignment vertical="center" wrapText="1"/>
    </xf>
    <xf numFmtId="0" fontId="27" fillId="0" borderId="78" xfId="4" applyFont="1" applyBorder="1" applyAlignment="1">
      <alignment vertical="center" wrapText="1"/>
    </xf>
    <xf numFmtId="0" fontId="27" fillId="0" borderId="75" xfId="4" applyFont="1" applyBorder="1" applyAlignment="1">
      <alignment vertical="center" wrapText="1"/>
    </xf>
    <xf numFmtId="0" fontId="27" fillId="0" borderId="7" xfId="4" applyFont="1" applyBorder="1" applyAlignment="1">
      <alignment vertical="center" wrapText="1"/>
    </xf>
    <xf numFmtId="0" fontId="27" fillId="0" borderId="6" xfId="4" applyFont="1" applyBorder="1" applyAlignment="1">
      <alignment horizontal="center" vertical="center" wrapText="1"/>
    </xf>
    <xf numFmtId="0" fontId="25" fillId="0" borderId="1" xfId="4" applyFont="1" applyBorder="1" applyAlignment="1">
      <alignment vertical="center" wrapText="1"/>
    </xf>
    <xf numFmtId="0" fontId="25" fillId="0" borderId="1" xfId="4" applyFont="1" applyBorder="1" applyAlignment="1">
      <alignment horizontal="center" vertical="center" wrapText="1"/>
    </xf>
    <xf numFmtId="0" fontId="25" fillId="0" borderId="74" xfId="4" applyFont="1" applyBorder="1" applyAlignment="1">
      <alignment vertical="center" wrapText="1"/>
    </xf>
    <xf numFmtId="0" fontId="27" fillId="0" borderId="1" xfId="4" applyFont="1" applyBorder="1" applyAlignment="1">
      <alignment vertical="center" wrapText="1"/>
    </xf>
    <xf numFmtId="0" fontId="27" fillId="0" borderId="0" xfId="4" applyFont="1" applyAlignment="1">
      <alignment vertical="center" wrapText="1"/>
    </xf>
    <xf numFmtId="0" fontId="25" fillId="0" borderId="0" xfId="4" applyFont="1" applyAlignment="1">
      <alignment vertical="center" wrapText="1"/>
    </xf>
    <xf numFmtId="0" fontId="24" fillId="0" borderId="1" xfId="4" applyFont="1" applyBorder="1" applyAlignment="1">
      <alignment vertical="top" wrapText="1"/>
    </xf>
    <xf numFmtId="0" fontId="24" fillId="0" borderId="0" xfId="4" applyFont="1" applyAlignment="1">
      <alignment vertical="top" wrapText="1"/>
    </xf>
    <xf numFmtId="0" fontId="30" fillId="0" borderId="0" xfId="0" applyFont="1" applyAlignment="1">
      <alignment vertical="center"/>
    </xf>
    <xf numFmtId="0" fontId="19" fillId="0" borderId="0" xfId="0" applyFont="1" applyAlignment="1">
      <alignment horizontal="center" vertical="top" wrapText="1"/>
    </xf>
    <xf numFmtId="0" fontId="31" fillId="0" borderId="0" xfId="0" applyFont="1"/>
    <xf numFmtId="0" fontId="32" fillId="0" borderId="0" xfId="0" applyFont="1"/>
    <xf numFmtId="15" fontId="31" fillId="0" borderId="0" xfId="0" applyNumberFormat="1" applyFont="1"/>
    <xf numFmtId="0" fontId="33" fillId="0" borderId="0" xfId="0" applyFont="1"/>
    <xf numFmtId="15" fontId="33" fillId="0" borderId="0" xfId="0" applyNumberFormat="1" applyFont="1"/>
    <xf numFmtId="0" fontId="30" fillId="0" borderId="0" xfId="0" applyFont="1" applyAlignment="1">
      <alignment horizontal="left" vertical="center" indent="1"/>
    </xf>
    <xf numFmtId="0" fontId="37" fillId="0" borderId="0" xfId="0" applyFont="1" applyAlignment="1">
      <alignment vertical="center"/>
    </xf>
    <xf numFmtId="0" fontId="30" fillId="0" borderId="0" xfId="0" applyFont="1"/>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horizontal="left" vertical="center" wrapText="1" indent="1"/>
    </xf>
    <xf numFmtId="0" fontId="39" fillId="0" borderId="0" xfId="1" applyFont="1" applyAlignment="1">
      <alignment horizontal="center" vertical="top" wrapText="1"/>
    </xf>
    <xf numFmtId="0" fontId="40" fillId="0" borderId="0" xfId="1" applyFont="1" applyAlignment="1">
      <alignment horizontal="center" vertical="top" wrapText="1"/>
    </xf>
    <xf numFmtId="0" fontId="40" fillId="0" borderId="0" xfId="1" applyFont="1" applyAlignment="1">
      <alignment horizontal="left" vertical="top" wrapText="1"/>
    </xf>
    <xf numFmtId="0" fontId="40" fillId="0" borderId="0" xfId="1" applyFont="1" applyAlignment="1">
      <alignment vertical="top" wrapText="1"/>
    </xf>
    <xf numFmtId="0" fontId="40" fillId="0" borderId="0" xfId="1" applyFont="1" applyAlignment="1">
      <alignment horizontal="center" vertical="center"/>
    </xf>
    <xf numFmtId="0" fontId="39" fillId="0" borderId="0" xfId="1" applyFont="1" applyAlignment="1">
      <alignment vertical="top" wrapText="1"/>
    </xf>
    <xf numFmtId="0" fontId="40" fillId="0" borderId="0" xfId="1" applyFont="1" applyAlignment="1">
      <alignment vertical="center" wrapText="1"/>
    </xf>
    <xf numFmtId="0" fontId="13" fillId="0" borderId="15" xfId="0" applyFont="1" applyBorder="1" applyAlignment="1">
      <alignment horizontal="center" vertical="center" wrapText="1"/>
    </xf>
    <xf numFmtId="0" fontId="12" fillId="0" borderId="0" xfId="0" applyFont="1" applyAlignment="1">
      <alignment horizontal="right" vertical="top" wrapText="1"/>
    </xf>
    <xf numFmtId="0" fontId="12" fillId="0" borderId="15" xfId="0" applyFont="1" applyBorder="1" applyAlignment="1">
      <alignment horizontal="center" vertical="center" wrapText="1"/>
    </xf>
    <xf numFmtId="0" fontId="29" fillId="0" borderId="15" xfId="0" applyFont="1" applyBorder="1" applyAlignment="1">
      <alignment horizontal="center" vertical="center" wrapText="1"/>
    </xf>
    <xf numFmtId="0" fontId="13" fillId="0" borderId="15" xfId="0" applyFont="1" applyBorder="1" applyAlignment="1">
      <alignment vertical="center" wrapText="1"/>
    </xf>
    <xf numFmtId="0" fontId="12" fillId="0" borderId="15" xfId="0" applyFont="1" applyBorder="1" applyAlignment="1">
      <alignment vertical="center" wrapText="1"/>
    </xf>
    <xf numFmtId="0" fontId="12" fillId="0" borderId="15" xfId="0" applyFont="1" applyBorder="1" applyAlignment="1">
      <alignment horizontal="left" vertical="center" wrapText="1"/>
    </xf>
    <xf numFmtId="49" fontId="11" fillId="0" borderId="0" xfId="0" applyNumberFormat="1" applyFont="1" applyAlignment="1">
      <alignment vertical="top" wrapText="1"/>
    </xf>
    <xf numFmtId="0" fontId="7" fillId="0" borderId="4" xfId="3" applyBorder="1"/>
    <xf numFmtId="0" fontId="7" fillId="0" borderId="5" xfId="3" applyBorder="1"/>
    <xf numFmtId="0" fontId="12" fillId="0" borderId="8" xfId="3" applyFont="1" applyBorder="1"/>
    <xf numFmtId="0" fontId="12" fillId="0" borderId="2" xfId="3" applyFont="1" applyBorder="1"/>
    <xf numFmtId="0" fontId="12" fillId="0" borderId="3" xfId="3" applyFont="1" applyBorder="1" applyAlignment="1">
      <alignment vertical="top"/>
    </xf>
    <xf numFmtId="0" fontId="12" fillId="0" borderId="9" xfId="3" applyFont="1" applyBorder="1"/>
    <xf numFmtId="166" fontId="12" fillId="0" borderId="8" xfId="3" applyNumberFormat="1" applyFont="1" applyBorder="1" applyAlignment="1">
      <alignment horizontal="left"/>
    </xf>
    <xf numFmtId="0" fontId="12" fillId="0" borderId="0" xfId="3" applyFont="1"/>
    <xf numFmtId="0" fontId="7" fillId="0" borderId="0" xfId="3" applyAlignment="1">
      <alignment horizontal="left" indent="1"/>
    </xf>
    <xf numFmtId="0" fontId="12" fillId="0" borderId="0" xfId="3" applyFont="1" applyAlignment="1">
      <alignment horizontal="left"/>
    </xf>
    <xf numFmtId="15" fontId="0" fillId="0" borderId="0" xfId="0" applyNumberFormat="1"/>
    <xf numFmtId="49" fontId="15" fillId="0" borderId="0" xfId="0" applyNumberFormat="1" applyFont="1" applyAlignment="1">
      <alignment horizontal="left" vertical="top" wrapText="1"/>
    </xf>
    <xf numFmtId="0" fontId="41" fillId="2" borderId="0" xfId="0" applyFont="1" applyFill="1" applyAlignment="1">
      <alignment horizontal="left" vertical="top"/>
    </xf>
    <xf numFmtId="0" fontId="42" fillId="0" borderId="0" xfId="0" applyFont="1" applyAlignment="1">
      <alignment horizontal="center" vertical="top" wrapText="1"/>
    </xf>
    <xf numFmtId="0" fontId="43" fillId="0" borderId="0" xfId="0" applyFont="1" applyAlignment="1">
      <alignment vertical="top" wrapText="1"/>
    </xf>
    <xf numFmtId="0" fontId="44" fillId="0" borderId="0" xfId="0" applyFont="1" applyAlignment="1">
      <alignment vertical="top" wrapText="1"/>
    </xf>
    <xf numFmtId="0" fontId="42" fillId="0" borderId="0" xfId="0" applyFont="1" applyAlignment="1">
      <alignment horizontal="right" vertical="top" wrapText="1"/>
    </xf>
    <xf numFmtId="164" fontId="42" fillId="0" borderId="0" xfId="0" applyNumberFormat="1" applyFont="1" applyAlignment="1">
      <alignment horizontal="left" vertical="top" wrapText="1"/>
    </xf>
    <xf numFmtId="0" fontId="25" fillId="0" borderId="0" xfId="0" applyFont="1" applyAlignment="1">
      <alignment horizontal="right" vertical="top" wrapText="1"/>
    </xf>
    <xf numFmtId="0" fontId="43" fillId="0" borderId="0" xfId="0" applyFont="1" applyAlignment="1">
      <alignment horizontal="center" vertical="top" wrapText="1"/>
    </xf>
    <xf numFmtId="0" fontId="41" fillId="0" borderId="0" xfId="0" applyFont="1" applyAlignment="1">
      <alignment vertical="top" wrapText="1"/>
    </xf>
    <xf numFmtId="0" fontId="45" fillId="0" borderId="0" xfId="0" applyFont="1" applyAlignment="1">
      <alignment horizontal="right" vertical="top" wrapText="1"/>
    </xf>
    <xf numFmtId="0" fontId="42" fillId="0" borderId="0" xfId="0" applyFont="1" applyAlignment="1">
      <alignment vertical="top"/>
    </xf>
    <xf numFmtId="0" fontId="42" fillId="0" borderId="0" xfId="1" applyFont="1" applyAlignment="1">
      <alignment horizontal="right" vertical="top"/>
    </xf>
    <xf numFmtId="0" fontId="44" fillId="0" borderId="0" xfId="0" applyFont="1"/>
    <xf numFmtId="164" fontId="44" fillId="0" borderId="0" xfId="0" applyNumberFormat="1" applyFont="1" applyAlignment="1">
      <alignment horizontal="center"/>
    </xf>
    <xf numFmtId="0" fontId="41" fillId="0" borderId="0" xfId="0" applyFont="1" applyAlignment="1">
      <alignment vertical="top"/>
    </xf>
    <xf numFmtId="0" fontId="42" fillId="2" borderId="24" xfId="0" applyFont="1" applyFill="1" applyBorder="1" applyAlignment="1">
      <alignment horizontal="center" vertical="top"/>
    </xf>
    <xf numFmtId="0" fontId="41" fillId="2" borderId="63" xfId="0" applyFont="1" applyFill="1" applyBorder="1" applyAlignment="1">
      <alignment horizontal="center" vertical="top"/>
    </xf>
    <xf numFmtId="0" fontId="42" fillId="0" borderId="0" xfId="0" applyFont="1" applyAlignment="1">
      <alignment horizontal="center" vertical="top"/>
    </xf>
    <xf numFmtId="0" fontId="44" fillId="0" borderId="0" xfId="0" applyFont="1" applyAlignment="1">
      <alignment horizontal="center" vertical="top"/>
    </xf>
    <xf numFmtId="0" fontId="42" fillId="0" borderId="51" xfId="0" applyFont="1" applyBorder="1" applyAlignment="1">
      <alignment horizontal="center" vertical="center" wrapText="1"/>
    </xf>
    <xf numFmtId="0" fontId="42" fillId="0" borderId="15"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5" xfId="0" applyFont="1" applyBorder="1" applyAlignment="1">
      <alignment horizontal="center" vertical="top" textRotation="180" wrapText="1"/>
    </xf>
    <xf numFmtId="164" fontId="41" fillId="0" borderId="15" xfId="0" applyNumberFormat="1" applyFont="1" applyBorder="1" applyAlignment="1">
      <alignment horizontal="center" vertical="center" wrapText="1"/>
    </xf>
    <xf numFmtId="0" fontId="44" fillId="0" borderId="27" xfId="0" applyFont="1" applyBorder="1" applyAlignment="1">
      <alignment horizontal="center" vertical="center" wrapText="1"/>
    </xf>
    <xf numFmtId="0" fontId="42" fillId="0" borderId="2" xfId="0" applyFont="1" applyBorder="1" applyAlignment="1">
      <alignment horizontal="center" vertical="top" wrapText="1"/>
    </xf>
    <xf numFmtId="0" fontId="41" fillId="0" borderId="1" xfId="0" applyFont="1" applyBorder="1" applyAlignment="1">
      <alignment horizontal="center" vertical="top" wrapText="1"/>
    </xf>
    <xf numFmtId="0" fontId="41" fillId="0" borderId="11" xfId="0" applyFont="1" applyBorder="1" applyAlignment="1">
      <alignment horizontal="center" vertical="top" wrapText="1"/>
    </xf>
    <xf numFmtId="0" fontId="42" fillId="0" borderId="64" xfId="0" applyFont="1" applyBorder="1" applyAlignment="1">
      <alignment horizontal="center" vertical="top" wrapText="1"/>
    </xf>
    <xf numFmtId="0" fontId="42" fillId="0" borderId="18" xfId="0" applyFont="1" applyBorder="1" applyAlignment="1">
      <alignment horizontal="center" vertical="top" wrapText="1"/>
    </xf>
    <xf numFmtId="0" fontId="43" fillId="0" borderId="18" xfId="0" applyFont="1" applyBorder="1" applyAlignment="1">
      <alignment horizontal="left" vertical="top" wrapText="1"/>
    </xf>
    <xf numFmtId="0" fontId="44" fillId="0" borderId="18" xfId="0" applyFont="1" applyBorder="1" applyAlignment="1">
      <alignment horizontal="center" vertical="top" wrapText="1"/>
    </xf>
    <xf numFmtId="0" fontId="44" fillId="0" borderId="18" xfId="0" applyFont="1" applyBorder="1" applyAlignment="1">
      <alignment vertical="top" wrapText="1"/>
    </xf>
    <xf numFmtId="164" fontId="44" fillId="0" borderId="18" xfId="0" applyNumberFormat="1" applyFont="1" applyBorder="1" applyAlignment="1">
      <alignment horizontal="center" vertical="top" wrapText="1"/>
    </xf>
    <xf numFmtId="0" fontId="44" fillId="0" borderId="19" xfId="0" applyFont="1" applyBorder="1" applyAlignment="1">
      <alignment horizontal="left" vertical="top" wrapText="1"/>
    </xf>
    <xf numFmtId="0" fontId="41" fillId="0" borderId="2" xfId="0" applyFont="1" applyBorder="1" applyAlignment="1">
      <alignment horizontal="center" vertical="top" wrapText="1"/>
    </xf>
    <xf numFmtId="0" fontId="42" fillId="0" borderId="60" xfId="0" applyFont="1" applyBorder="1" applyAlignment="1">
      <alignment horizontal="center" vertical="top" wrapText="1"/>
    </xf>
    <xf numFmtId="0" fontId="44" fillId="0" borderId="18" xfId="0" applyFont="1" applyBorder="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44" fillId="0" borderId="19" xfId="0" applyFont="1" applyBorder="1" applyAlignment="1">
      <alignment vertical="top" wrapText="1"/>
    </xf>
    <xf numFmtId="0" fontId="44" fillId="0" borderId="2" xfId="0" applyFont="1" applyBorder="1" applyAlignment="1">
      <alignment horizontal="center" vertical="top" wrapText="1"/>
    </xf>
    <xf numFmtId="0" fontId="44" fillId="0" borderId="1" xfId="0" applyFont="1" applyBorder="1" applyAlignment="1">
      <alignment horizontal="center" vertical="top" wrapText="1"/>
    </xf>
    <xf numFmtId="0" fontId="25" fillId="0" borderId="60" xfId="0" applyFont="1" applyBorder="1" applyAlignment="1">
      <alignment horizontal="center" vertical="top" wrapText="1"/>
    </xf>
    <xf numFmtId="0" fontId="25" fillId="0" borderId="21" xfId="0" applyFont="1" applyBorder="1" applyAlignment="1">
      <alignment horizontal="left" vertical="top" wrapText="1"/>
    </xf>
    <xf numFmtId="0" fontId="50" fillId="0" borderId="18" xfId="0" applyFont="1" applyBorder="1" applyAlignment="1">
      <alignment horizontal="center" vertical="top" wrapText="1"/>
    </xf>
    <xf numFmtId="0" fontId="26" fillId="0" borderId="0" xfId="0" applyFont="1" applyAlignment="1">
      <alignment vertical="top" wrapText="1"/>
    </xf>
    <xf numFmtId="0" fontId="25" fillId="0" borderId="2" xfId="0" applyFont="1" applyBorder="1" applyAlignment="1">
      <alignment horizontal="center" vertical="top" wrapText="1"/>
    </xf>
    <xf numFmtId="0" fontId="25" fillId="0" borderId="1" xfId="0" applyFont="1" applyBorder="1" applyAlignment="1">
      <alignment horizontal="center" vertical="top" wrapText="1"/>
    </xf>
    <xf numFmtId="0" fontId="25" fillId="0" borderId="0" xfId="0" applyFont="1" applyAlignment="1">
      <alignment horizontal="center" vertical="top" wrapText="1"/>
    </xf>
    <xf numFmtId="0" fontId="25" fillId="0" borderId="53" xfId="0" applyFont="1" applyBorder="1" applyAlignment="1">
      <alignment horizontal="center" vertical="top" wrapText="1"/>
    </xf>
    <xf numFmtId="0" fontId="25" fillId="0" borderId="26" xfId="0" applyFont="1" applyBorder="1" applyAlignment="1">
      <alignment vertical="top" wrapText="1"/>
    </xf>
    <xf numFmtId="0" fontId="51" fillId="0" borderId="2" xfId="0" applyFont="1" applyBorder="1" applyAlignment="1">
      <alignment horizontal="center" vertical="top" wrapText="1"/>
    </xf>
    <xf numFmtId="0" fontId="51" fillId="0" borderId="1" xfId="0" applyFont="1" applyBorder="1" applyAlignment="1">
      <alignment horizontal="center" vertical="top" wrapText="1"/>
    </xf>
    <xf numFmtId="0" fontId="51" fillId="0" borderId="0" xfId="0" applyFont="1" applyAlignment="1">
      <alignment vertical="top" wrapText="1"/>
    </xf>
    <xf numFmtId="0" fontId="25" fillId="0" borderId="88" xfId="0" applyFont="1" applyBorder="1" applyAlignment="1">
      <alignment vertical="top" wrapText="1"/>
    </xf>
    <xf numFmtId="0" fontId="25" fillId="0" borderId="90" xfId="0" applyFont="1" applyBorder="1" applyAlignment="1">
      <alignment horizontal="center" vertical="top" wrapText="1"/>
    </xf>
    <xf numFmtId="0" fontId="52" fillId="0" borderId="11" xfId="0" applyFont="1" applyBorder="1" applyAlignment="1">
      <alignment horizontal="center" vertical="top" wrapText="1"/>
    </xf>
    <xf numFmtId="0" fontId="52" fillId="0" borderId="1" xfId="0" applyFont="1" applyBorder="1" applyAlignment="1">
      <alignment horizontal="center" vertical="top" wrapText="1"/>
    </xf>
    <xf numFmtId="0" fontId="52" fillId="0" borderId="0" xfId="0" applyFont="1" applyAlignment="1">
      <alignment vertical="top" wrapText="1"/>
    </xf>
    <xf numFmtId="0" fontId="25" fillId="0" borderId="18" xfId="0" applyFont="1" applyBorder="1" applyAlignment="1">
      <alignment vertical="top" wrapText="1"/>
    </xf>
    <xf numFmtId="0" fontId="52" fillId="0" borderId="2" xfId="0" applyFont="1" applyBorder="1" applyAlignment="1">
      <alignment horizontal="center" vertical="top" wrapText="1"/>
    </xf>
    <xf numFmtId="0" fontId="42" fillId="0" borderId="18" xfId="0" applyFont="1" applyBorder="1" applyAlignment="1">
      <alignment vertical="top" wrapText="1"/>
    </xf>
    <xf numFmtId="0" fontId="43" fillId="0" borderId="18" xfId="0" applyFont="1" applyBorder="1" applyAlignment="1">
      <alignment horizontal="center" vertical="top" wrapText="1"/>
    </xf>
    <xf numFmtId="0" fontId="44" fillId="0" borderId="18" xfId="0" applyFont="1" applyBorder="1" applyAlignment="1">
      <alignment horizontal="left" vertical="center" wrapText="1"/>
    </xf>
    <xf numFmtId="0" fontId="44" fillId="0" borderId="58" xfId="0" applyFont="1" applyBorder="1" applyAlignment="1">
      <alignment vertical="top" wrapText="1"/>
    </xf>
    <xf numFmtId="0" fontId="53" fillId="0" borderId="2" xfId="0" applyFont="1" applyBorder="1" applyAlignment="1">
      <alignment horizontal="center" vertical="top" wrapText="1"/>
    </xf>
    <xf numFmtId="0" fontId="53" fillId="0" borderId="1" xfId="0" applyFont="1" applyBorder="1" applyAlignment="1">
      <alignment horizontal="center" vertical="top" wrapText="1"/>
    </xf>
    <xf numFmtId="0" fontId="53" fillId="0" borderId="0" xfId="0" applyFont="1" applyAlignment="1">
      <alignment vertical="top" wrapText="1"/>
    </xf>
    <xf numFmtId="0" fontId="25" fillId="0" borderId="20" xfId="0" applyFont="1" applyBorder="1" applyAlignment="1">
      <alignment vertical="top" wrapText="1"/>
    </xf>
    <xf numFmtId="0" fontId="44" fillId="14" borderId="58" xfId="0" applyFont="1" applyFill="1" applyBorder="1" applyAlignment="1">
      <alignment vertical="top" wrapText="1"/>
    </xf>
    <xf numFmtId="0" fontId="25" fillId="0" borderId="20" xfId="0" applyFont="1" applyBorder="1" applyAlignment="1">
      <alignment horizontal="center" vertical="top" wrapText="1"/>
    </xf>
    <xf numFmtId="164" fontId="25" fillId="0" borderId="18" xfId="0" applyNumberFormat="1" applyFont="1" applyBorder="1" applyAlignment="1">
      <alignment horizontal="left" vertical="top" wrapText="1"/>
    </xf>
    <xf numFmtId="0" fontId="44" fillId="0" borderId="11" xfId="0" applyFont="1" applyBorder="1" applyAlignment="1">
      <alignment horizontal="center" vertical="top" wrapText="1"/>
    </xf>
    <xf numFmtId="0" fontId="42" fillId="0" borderId="20" xfId="0" applyFont="1" applyBorder="1" applyAlignment="1">
      <alignment vertical="top" wrapText="1"/>
    </xf>
    <xf numFmtId="0" fontId="44" fillId="14" borderId="18" xfId="0" applyFont="1" applyFill="1" applyBorder="1" applyAlignment="1">
      <alignment vertical="center" wrapText="1"/>
    </xf>
    <xf numFmtId="0" fontId="43" fillId="0" borderId="21" xfId="0" applyFont="1" applyBorder="1" applyAlignment="1">
      <alignment vertical="top" wrapText="1"/>
    </xf>
    <xf numFmtId="0" fontId="42" fillId="0" borderId="13" xfId="0" applyFont="1" applyBorder="1" applyAlignment="1">
      <alignment horizontal="left" vertical="top" wrapText="1"/>
    </xf>
    <xf numFmtId="0" fontId="44" fillId="3" borderId="18" xfId="0" applyFont="1" applyFill="1" applyBorder="1" applyAlignment="1">
      <alignment vertical="top" wrapText="1"/>
    </xf>
    <xf numFmtId="0" fontId="44" fillId="2" borderId="21" xfId="0" applyFont="1" applyFill="1" applyBorder="1" applyAlignment="1">
      <alignment horizontal="left" vertical="top" wrapText="1"/>
    </xf>
    <xf numFmtId="164" fontId="44" fillId="0" borderId="18" xfId="0" applyNumberFormat="1" applyFont="1" applyBorder="1" applyAlignment="1">
      <alignment horizontal="left" vertical="top" wrapText="1"/>
    </xf>
    <xf numFmtId="0" fontId="42" fillId="0" borderId="53" xfId="0" applyFont="1" applyBorder="1" applyAlignment="1">
      <alignment horizontal="center" vertical="top" wrapText="1"/>
    </xf>
    <xf numFmtId="0" fontId="43" fillId="0" borderId="58" xfId="0" applyFont="1" applyBorder="1" applyAlignment="1">
      <alignment horizontal="center" vertical="top" wrapText="1"/>
    </xf>
    <xf numFmtId="0" fontId="41" fillId="2" borderId="13" xfId="0" applyFont="1" applyFill="1" applyBorder="1" applyAlignment="1">
      <alignment horizontal="left" vertical="top" wrapText="1"/>
    </xf>
    <xf numFmtId="0" fontId="43" fillId="2" borderId="21" xfId="0" applyFont="1" applyFill="1" applyBorder="1" applyAlignment="1">
      <alignment horizontal="left" vertical="top" wrapText="1"/>
    </xf>
    <xf numFmtId="0" fontId="42" fillId="0" borderId="54" xfId="0" applyFont="1" applyBorder="1" applyAlignment="1">
      <alignment horizontal="center" vertical="top" wrapText="1"/>
    </xf>
    <xf numFmtId="0" fontId="25" fillId="0" borderId="28" xfId="0" applyFont="1" applyBorder="1" applyAlignment="1">
      <alignment vertical="top" wrapText="1"/>
    </xf>
    <xf numFmtId="164" fontId="42" fillId="0" borderId="18" xfId="0" applyNumberFormat="1" applyFont="1" applyBorder="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left" vertical="top" wrapText="1"/>
    </xf>
    <xf numFmtId="164" fontId="44" fillId="0" borderId="0" xfId="0" applyNumberFormat="1" applyFont="1" applyAlignment="1">
      <alignment horizontal="center" vertical="top" wrapText="1"/>
    </xf>
    <xf numFmtId="0" fontId="42" fillId="0" borderId="0" xfId="0" applyFont="1" applyAlignment="1">
      <alignment vertical="top" wrapText="1"/>
    </xf>
    <xf numFmtId="0" fontId="41" fillId="0" borderId="0" xfId="0" applyFont="1" applyAlignment="1">
      <alignment horizontal="center" vertical="top" wrapText="1"/>
    </xf>
    <xf numFmtId="0" fontId="55" fillId="0" borderId="0" xfId="0" applyFont="1" applyAlignment="1">
      <alignment vertical="center" wrapText="1"/>
    </xf>
    <xf numFmtId="0" fontId="44" fillId="0" borderId="2" xfId="0" applyFont="1" applyBorder="1" applyAlignment="1">
      <alignment vertical="top" wrapText="1"/>
    </xf>
    <xf numFmtId="0" fontId="41" fillId="2" borderId="0" xfId="0" applyFont="1" applyFill="1" applyAlignment="1">
      <alignment vertical="top"/>
    </xf>
    <xf numFmtId="164" fontId="41" fillId="0" borderId="0" xfId="0" applyNumberFormat="1" applyFont="1" applyAlignment="1">
      <alignment vertical="top" wrapText="1"/>
    </xf>
    <xf numFmtId="15" fontId="42" fillId="0" borderId="0" xfId="0" applyNumberFormat="1" applyFont="1" applyAlignment="1">
      <alignment vertical="top" wrapText="1"/>
    </xf>
    <xf numFmtId="0" fontId="26" fillId="0" borderId="0" xfId="2" applyFont="1"/>
    <xf numFmtId="0" fontId="25" fillId="0" borderId="33" xfId="2" applyFont="1" applyBorder="1"/>
    <xf numFmtId="0" fontId="25" fillId="0" borderId="35" xfId="2" applyFont="1" applyBorder="1"/>
    <xf numFmtId="0" fontId="25" fillId="12" borderId="36" xfId="2" applyFont="1" applyFill="1" applyBorder="1" applyAlignment="1">
      <alignment horizontal="center"/>
    </xf>
    <xf numFmtId="0" fontId="25" fillId="12" borderId="37" xfId="2" applyFont="1" applyFill="1" applyBorder="1" applyAlignment="1">
      <alignment horizontal="center"/>
    </xf>
    <xf numFmtId="0" fontId="25" fillId="11" borderId="36" xfId="2" applyFont="1" applyFill="1" applyBorder="1" applyAlignment="1">
      <alignment horizontal="center"/>
    </xf>
    <xf numFmtId="0" fontId="25" fillId="11" borderId="37" xfId="2" applyFont="1" applyFill="1" applyBorder="1" applyAlignment="1">
      <alignment horizontal="center"/>
    </xf>
    <xf numFmtId="0" fontId="25" fillId="13" borderId="36" xfId="2" applyFont="1" applyFill="1" applyBorder="1" applyAlignment="1">
      <alignment horizontal="center"/>
    </xf>
    <xf numFmtId="0" fontId="25" fillId="13" borderId="37" xfId="2" applyFont="1" applyFill="1" applyBorder="1" applyAlignment="1">
      <alignment horizontal="center"/>
    </xf>
    <xf numFmtId="0" fontId="25" fillId="16" borderId="36" xfId="2" applyFont="1" applyFill="1" applyBorder="1" applyAlignment="1">
      <alignment horizontal="center"/>
    </xf>
    <xf numFmtId="0" fontId="25" fillId="16" borderId="37" xfId="2" applyFont="1" applyFill="1" applyBorder="1" applyAlignment="1">
      <alignment horizontal="center"/>
    </xf>
    <xf numFmtId="0" fontId="25" fillId="16" borderId="38" xfId="2" applyFont="1" applyFill="1" applyBorder="1" applyAlignment="1">
      <alignment horizontal="center"/>
    </xf>
    <xf numFmtId="0" fontId="25" fillId="0" borderId="39" xfId="2" applyFont="1" applyBorder="1"/>
    <xf numFmtId="0" fontId="25" fillId="12" borderId="10" xfId="2" applyFont="1" applyFill="1" applyBorder="1" applyAlignment="1">
      <alignment horizontal="center"/>
    </xf>
    <xf numFmtId="0" fontId="56" fillId="11" borderId="40" xfId="2" applyFont="1" applyFill="1" applyBorder="1" applyAlignment="1">
      <alignment horizontal="center"/>
    </xf>
    <xf numFmtId="0" fontId="25" fillId="11" borderId="10" xfId="2" applyFont="1" applyFill="1" applyBorder="1" applyAlignment="1">
      <alignment horizontal="center"/>
    </xf>
    <xf numFmtId="0" fontId="25" fillId="13" borderId="12" xfId="2" applyFont="1" applyFill="1" applyBorder="1" applyAlignment="1">
      <alignment horizontal="center"/>
    </xf>
    <xf numFmtId="0" fontId="25" fillId="13" borderId="10" xfId="2" applyFont="1" applyFill="1" applyBorder="1" applyAlignment="1">
      <alignment horizontal="center"/>
    </xf>
    <xf numFmtId="0" fontId="25" fillId="16" borderId="12" xfId="2" applyFont="1" applyFill="1" applyBorder="1" applyAlignment="1">
      <alignment horizontal="center"/>
    </xf>
    <xf numFmtId="0" fontId="25" fillId="16" borderId="10" xfId="2" applyFont="1" applyFill="1" applyBorder="1" applyAlignment="1">
      <alignment horizontal="center"/>
    </xf>
    <xf numFmtId="0" fontId="25" fillId="16" borderId="41" xfId="2" applyFont="1" applyFill="1" applyBorder="1" applyAlignment="1">
      <alignment horizontal="center"/>
    </xf>
    <xf numFmtId="0" fontId="25" fillId="12" borderId="9" xfId="2" applyFont="1" applyFill="1" applyBorder="1" applyAlignment="1">
      <alignment horizontal="center"/>
    </xf>
    <xf numFmtId="0" fontId="25" fillId="11" borderId="42" xfId="2" applyFont="1" applyFill="1" applyBorder="1" applyAlignment="1">
      <alignment horizontal="center"/>
    </xf>
    <xf numFmtId="0" fontId="25" fillId="11" borderId="9" xfId="2" applyFont="1" applyFill="1" applyBorder="1" applyAlignment="1">
      <alignment horizontal="center"/>
    </xf>
    <xf numFmtId="0" fontId="56" fillId="11" borderId="9" xfId="2" applyFont="1" applyFill="1" applyBorder="1" applyAlignment="1">
      <alignment horizontal="center"/>
    </xf>
    <xf numFmtId="0" fontId="25" fillId="13" borderId="8" xfId="2" applyFont="1" applyFill="1" applyBorder="1" applyAlignment="1">
      <alignment horizontal="center"/>
    </xf>
    <xf numFmtId="0" fontId="25" fillId="13" borderId="9" xfId="2" applyFont="1" applyFill="1" applyBorder="1" applyAlignment="1">
      <alignment horizontal="center"/>
    </xf>
    <xf numFmtId="0" fontId="25" fillId="16" borderId="8" xfId="2" applyFont="1" applyFill="1" applyBorder="1" applyAlignment="1">
      <alignment horizontal="center"/>
    </xf>
    <xf numFmtId="0" fontId="25" fillId="16" borderId="9" xfId="2" applyFont="1" applyFill="1" applyBorder="1" applyAlignment="1">
      <alignment horizontal="center"/>
    </xf>
    <xf numFmtId="0" fontId="25" fillId="16" borderId="43" xfId="2" applyFont="1" applyFill="1" applyBorder="1" applyAlignment="1">
      <alignment horizontal="center"/>
    </xf>
    <xf numFmtId="0" fontId="42" fillId="12" borderId="9" xfId="2" applyFont="1" applyFill="1" applyBorder="1" applyAlignment="1">
      <alignment horizontal="center"/>
    </xf>
    <xf numFmtId="0" fontId="42" fillId="11" borderId="47" xfId="2" applyFont="1" applyFill="1" applyBorder="1" applyAlignment="1">
      <alignment horizontal="center"/>
    </xf>
    <xf numFmtId="0" fontId="42" fillId="11" borderId="48" xfId="2" applyFont="1" applyFill="1" applyBorder="1" applyAlignment="1">
      <alignment horizontal="center"/>
    </xf>
    <xf numFmtId="0" fontId="42" fillId="11" borderId="49" xfId="2" applyFont="1" applyFill="1" applyBorder="1" applyAlignment="1">
      <alignment horizontal="center"/>
    </xf>
    <xf numFmtId="0" fontId="42" fillId="13" borderId="9" xfId="2" applyFont="1" applyFill="1" applyBorder="1" applyAlignment="1">
      <alignment horizontal="center"/>
    </xf>
    <xf numFmtId="0" fontId="42" fillId="16" borderId="8" xfId="2" applyFont="1" applyFill="1" applyBorder="1" applyAlignment="1">
      <alignment horizontal="center"/>
    </xf>
    <xf numFmtId="0" fontId="42" fillId="16" borderId="9" xfId="2" applyFont="1" applyFill="1" applyBorder="1" applyAlignment="1">
      <alignment horizontal="center"/>
    </xf>
    <xf numFmtId="0" fontId="42" fillId="16" borderId="43" xfId="2" applyFont="1" applyFill="1" applyBorder="1" applyAlignment="1">
      <alignment horizontal="center"/>
    </xf>
    <xf numFmtId="0" fontId="42" fillId="11" borderId="12" xfId="2" applyFont="1" applyFill="1" applyBorder="1" applyAlignment="1">
      <alignment horizontal="center"/>
    </xf>
    <xf numFmtId="0" fontId="42" fillId="11" borderId="10" xfId="2" applyFont="1" applyFill="1" applyBorder="1" applyAlignment="1">
      <alignment horizontal="center"/>
    </xf>
    <xf numFmtId="0" fontId="42" fillId="13" borderId="42" xfId="2" applyFont="1" applyFill="1" applyBorder="1" applyAlignment="1">
      <alignment horizontal="center"/>
    </xf>
    <xf numFmtId="0" fontId="42" fillId="11" borderId="8" xfId="2" applyFont="1" applyFill="1" applyBorder="1" applyAlignment="1">
      <alignment horizontal="center"/>
    </xf>
    <xf numFmtId="0" fontId="42" fillId="11" borderId="9" xfId="2" applyFont="1" applyFill="1" applyBorder="1" applyAlignment="1">
      <alignment horizontal="center"/>
    </xf>
    <xf numFmtId="0" fontId="42" fillId="13" borderId="12" xfId="2" applyFont="1" applyFill="1" applyBorder="1" applyAlignment="1">
      <alignment horizontal="center"/>
    </xf>
    <xf numFmtId="0" fontId="42" fillId="13" borderId="10" xfId="2" applyFont="1" applyFill="1" applyBorder="1" applyAlignment="1">
      <alignment horizontal="center"/>
    </xf>
    <xf numFmtId="0" fontId="42" fillId="16" borderId="42" xfId="2" applyFont="1" applyFill="1" applyBorder="1" applyAlignment="1">
      <alignment horizontal="center"/>
    </xf>
    <xf numFmtId="0" fontId="42" fillId="13" borderId="8" xfId="2" applyFont="1" applyFill="1" applyBorder="1" applyAlignment="1">
      <alignment horizontal="center"/>
    </xf>
    <xf numFmtId="0" fontId="42" fillId="12" borderId="9" xfId="2" applyFont="1" applyFill="1" applyBorder="1" applyAlignment="1">
      <alignment horizontal="center" vertical="center"/>
    </xf>
    <xf numFmtId="0" fontId="42" fillId="11" borderId="8" xfId="2" applyFont="1" applyFill="1" applyBorder="1" applyAlignment="1">
      <alignment horizontal="center" vertical="center"/>
    </xf>
    <xf numFmtId="0" fontId="42" fillId="11" borderId="9" xfId="2" applyFont="1" applyFill="1" applyBorder="1" applyAlignment="1">
      <alignment horizontal="center" vertical="center"/>
    </xf>
    <xf numFmtId="0" fontId="42" fillId="13" borderId="8" xfId="2" applyFont="1" applyFill="1" applyBorder="1" applyAlignment="1">
      <alignment horizontal="center" vertical="center"/>
    </xf>
    <xf numFmtId="0" fontId="42" fillId="13" borderId="9" xfId="2" applyFont="1" applyFill="1" applyBorder="1" applyAlignment="1">
      <alignment horizontal="center" vertical="center"/>
    </xf>
    <xf numFmtId="0" fontId="25" fillId="0" borderId="91" xfId="2" applyFont="1" applyBorder="1"/>
    <xf numFmtId="0" fontId="42" fillId="12" borderId="91" xfId="2" applyFont="1" applyFill="1" applyBorder="1" applyAlignment="1">
      <alignment horizontal="center"/>
    </xf>
    <xf numFmtId="0" fontId="42" fillId="12" borderId="4" xfId="2" applyFont="1" applyFill="1" applyBorder="1" applyAlignment="1">
      <alignment horizontal="center" vertical="center"/>
    </xf>
    <xf numFmtId="0" fontId="42" fillId="12" borderId="5" xfId="2" applyFont="1" applyFill="1" applyBorder="1" applyAlignment="1">
      <alignment horizontal="center" vertical="center"/>
    </xf>
    <xf numFmtId="0" fontId="25" fillId="0" borderId="0" xfId="2" applyFont="1"/>
    <xf numFmtId="0" fontId="25" fillId="0" borderId="0" xfId="2" applyFont="1" applyAlignment="1">
      <alignment horizontal="center"/>
    </xf>
    <xf numFmtId="0" fontId="26" fillId="7" borderId="57" xfId="2" applyFont="1" applyFill="1" applyBorder="1" applyAlignment="1">
      <alignment horizontal="center"/>
    </xf>
    <xf numFmtId="0" fontId="26" fillId="7" borderId="0" xfId="2" applyFont="1" applyFill="1" applyAlignment="1">
      <alignment horizontal="center"/>
    </xf>
    <xf numFmtId="0" fontId="26" fillId="7" borderId="32" xfId="2" applyFont="1" applyFill="1" applyBorder="1" applyAlignment="1">
      <alignment horizontal="center"/>
    </xf>
    <xf numFmtId="0" fontId="26" fillId="8" borderId="57" xfId="2" applyFont="1" applyFill="1" applyBorder="1" applyAlignment="1">
      <alignment horizontal="center"/>
    </xf>
    <xf numFmtId="0" fontId="26" fillId="8" borderId="0" xfId="2" applyFont="1" applyFill="1" applyAlignment="1">
      <alignment horizontal="center"/>
    </xf>
    <xf numFmtId="0" fontId="26" fillId="9" borderId="57" xfId="2" applyFont="1" applyFill="1" applyBorder="1" applyAlignment="1">
      <alignment horizontal="center"/>
    </xf>
    <xf numFmtId="0" fontId="26" fillId="9" borderId="0" xfId="2" applyFont="1" applyFill="1" applyAlignment="1">
      <alignment horizontal="center"/>
    </xf>
    <xf numFmtId="0" fontId="26" fillId="10" borderId="57" xfId="2" applyFont="1" applyFill="1" applyBorder="1" applyAlignment="1">
      <alignment horizontal="center"/>
    </xf>
    <xf numFmtId="0" fontId="26" fillId="10" borderId="0" xfId="2" applyFont="1" applyFill="1" applyAlignment="1">
      <alignment horizontal="center"/>
    </xf>
    <xf numFmtId="0" fontId="26" fillId="0" borderId="57" xfId="2" applyFont="1" applyBorder="1"/>
    <xf numFmtId="0" fontId="10" fillId="0" borderId="0" xfId="0" applyFont="1"/>
    <xf numFmtId="0" fontId="30" fillId="0" borderId="0" xfId="0" applyFont="1" applyAlignment="1">
      <alignment horizontal="left" vertical="center" wrapText="1" indent="1"/>
    </xf>
    <xf numFmtId="17" fontId="0" fillId="0" borderId="0" xfId="0" applyNumberFormat="1"/>
    <xf numFmtId="0" fontId="16" fillId="0" borderId="0" xfId="0" applyFont="1" applyAlignment="1">
      <alignment wrapText="1"/>
    </xf>
    <xf numFmtId="0" fontId="60" fillId="0" borderId="92" xfId="0" applyFont="1" applyBorder="1" applyAlignment="1">
      <alignment horizontal="center" vertical="center" wrapText="1"/>
    </xf>
    <xf numFmtId="0" fontId="61" fillId="0" borderId="92" xfId="1" applyFont="1" applyBorder="1" applyAlignment="1">
      <alignment horizontal="center" vertical="center"/>
    </xf>
    <xf numFmtId="0" fontId="61" fillId="2" borderId="92" xfId="1" applyFont="1" applyFill="1" applyBorder="1" applyAlignment="1">
      <alignment horizontal="center" vertical="center"/>
    </xf>
    <xf numFmtId="0" fontId="61" fillId="2" borderId="93" xfId="1" applyFont="1" applyFill="1" applyBorder="1" applyAlignment="1">
      <alignment horizontal="center" vertical="center"/>
    </xf>
    <xf numFmtId="0" fontId="61" fillId="0" borderId="92" xfId="1" applyFont="1" applyBorder="1" applyAlignment="1">
      <alignment horizontal="center" vertical="center" wrapText="1"/>
    </xf>
    <xf numFmtId="0" fontId="62" fillId="0" borderId="92" xfId="1" applyFont="1" applyBorder="1" applyAlignment="1">
      <alignment horizontal="center" vertical="center" wrapText="1"/>
    </xf>
    <xf numFmtId="0" fontId="62" fillId="0" borderId="61" xfId="1" applyFont="1" applyBorder="1" applyAlignment="1">
      <alignment horizontal="center" vertical="center" wrapText="1"/>
    </xf>
    <xf numFmtId="0" fontId="62" fillId="0" borderId="92" xfId="1" applyFont="1" applyBorder="1" applyAlignment="1">
      <alignment horizontal="center" vertical="top" wrapText="1"/>
    </xf>
    <xf numFmtId="0" fontId="62" fillId="0" borderId="92" xfId="1" applyFont="1" applyBorder="1" applyAlignment="1">
      <alignment horizontal="left" vertical="top" wrapText="1"/>
    </xf>
    <xf numFmtId="0" fontId="62" fillId="0" borderId="92" xfId="1" applyFont="1" applyBorder="1" applyAlignment="1">
      <alignment vertical="top" wrapText="1"/>
    </xf>
    <xf numFmtId="0" fontId="63" fillId="5" borderId="92" xfId="1" applyFont="1" applyFill="1" applyBorder="1" applyAlignment="1">
      <alignment horizontal="center" vertical="top" wrapText="1"/>
    </xf>
    <xf numFmtId="0" fontId="62" fillId="2" borderId="92" xfId="1" applyFont="1" applyFill="1" applyBorder="1" applyAlignment="1">
      <alignment vertical="top" wrapText="1"/>
    </xf>
    <xf numFmtId="0" fontId="62" fillId="0" borderId="61" xfId="1" applyFont="1" applyBorder="1" applyAlignment="1">
      <alignment horizontal="left" vertical="top" wrapText="1"/>
    </xf>
    <xf numFmtId="0" fontId="62" fillId="6" borderId="92" xfId="1" applyFont="1" applyFill="1" applyBorder="1" applyAlignment="1">
      <alignment horizontal="center" vertical="top" wrapText="1"/>
    </xf>
    <xf numFmtId="0" fontId="62" fillId="0" borderId="61" xfId="1" applyFont="1" applyBorder="1" applyAlignment="1">
      <alignment vertical="top" wrapText="1"/>
    </xf>
    <xf numFmtId="0" fontId="62" fillId="0" borderId="92" xfId="6" applyFont="1" applyBorder="1" applyAlignment="1">
      <alignment vertical="top"/>
    </xf>
    <xf numFmtId="0" fontId="62" fillId="0" borderId="92" xfId="6" applyFont="1" applyBorder="1" applyAlignment="1">
      <alignment vertical="top" wrapText="1"/>
    </xf>
    <xf numFmtId="0" fontId="62" fillId="2" borderId="92" xfId="1" applyFont="1" applyFill="1" applyBorder="1" applyAlignment="1">
      <alignment horizontal="left" vertical="top" wrapText="1"/>
    </xf>
    <xf numFmtId="0" fontId="62" fillId="3" borderId="92" xfId="1" applyFont="1" applyFill="1" applyBorder="1" applyAlignment="1">
      <alignment horizontal="center" vertical="top" wrapText="1"/>
    </xf>
    <xf numFmtId="0" fontId="61" fillId="0" borderId="92" xfId="1" applyFont="1" applyBorder="1" applyAlignment="1">
      <alignment horizontal="center" vertical="center" textRotation="180" wrapText="1"/>
    </xf>
    <xf numFmtId="0" fontId="30" fillId="0" borderId="0" xfId="0" applyFont="1" applyAlignment="1">
      <alignment horizontal="left" vertical="top" wrapText="1"/>
    </xf>
    <xf numFmtId="0" fontId="37" fillId="0" borderId="0" xfId="0" applyFont="1" applyAlignment="1">
      <alignment horizontal="left" vertical="top" wrapText="1"/>
    </xf>
    <xf numFmtId="15" fontId="40" fillId="0" borderId="0" xfId="1" applyNumberFormat="1" applyFont="1" applyAlignment="1">
      <alignment vertical="top" wrapText="1"/>
    </xf>
    <xf numFmtId="15" fontId="30" fillId="0" borderId="0" xfId="0" applyNumberFormat="1" applyFont="1"/>
    <xf numFmtId="0" fontId="44" fillId="0" borderId="1" xfId="0" applyFont="1" applyBorder="1" applyAlignment="1">
      <alignment horizontal="left" vertical="top" wrapText="1"/>
    </xf>
    <xf numFmtId="0" fontId="44" fillId="2" borderId="1" xfId="0" applyFont="1" applyFill="1" applyBorder="1" applyAlignment="1">
      <alignment horizontal="left" vertical="top" wrapText="1"/>
    </xf>
    <xf numFmtId="0" fontId="44" fillId="0" borderId="26" xfId="0" applyFont="1" applyBorder="1" applyAlignment="1">
      <alignment horizontal="left" vertical="top" wrapText="1"/>
    </xf>
    <xf numFmtId="0" fontId="44" fillId="0" borderId="58" xfId="0" applyFont="1" applyBorder="1" applyAlignment="1">
      <alignment horizontal="left" vertical="top" wrapText="1"/>
    </xf>
    <xf numFmtId="14" fontId="0" fillId="0" borderId="0" xfId="0" applyNumberFormat="1"/>
    <xf numFmtId="0" fontId="42" fillId="0" borderId="58" xfId="0" applyFont="1" applyBorder="1" applyAlignment="1">
      <alignment horizontal="center" vertical="top" wrapText="1"/>
    </xf>
    <xf numFmtId="15" fontId="42" fillId="12" borderId="9" xfId="2" applyNumberFormat="1" applyFont="1" applyFill="1" applyBorder="1" applyAlignment="1">
      <alignment horizontal="center"/>
    </xf>
    <xf numFmtId="0" fontId="75" fillId="0" borderId="0" xfId="7"/>
    <xf numFmtId="0" fontId="72" fillId="0" borderId="0" xfId="7" applyFont="1"/>
    <xf numFmtId="0" fontId="16" fillId="0" borderId="0" xfId="7" applyFont="1" applyAlignment="1">
      <alignment horizontal="center" vertical="center" wrapText="1"/>
    </xf>
    <xf numFmtId="0" fontId="14" fillId="0" borderId="0" xfId="7" applyFont="1" applyAlignment="1">
      <alignment horizontal="center" vertical="center" wrapText="1"/>
    </xf>
    <xf numFmtId="0" fontId="16" fillId="0" borderId="1" xfId="7" applyFont="1" applyBorder="1" applyAlignment="1">
      <alignment horizontal="left" vertical="top" wrapText="1"/>
    </xf>
    <xf numFmtId="0" fontId="16" fillId="0" borderId="1" xfId="7" applyFont="1" applyBorder="1" applyAlignment="1">
      <alignment horizontal="center" vertical="top" wrapText="1"/>
    </xf>
    <xf numFmtId="0" fontId="14" fillId="22" borderId="1" xfId="7" applyFont="1" applyFill="1" applyBorder="1" applyAlignment="1">
      <alignment horizontal="center" vertical="top" wrapText="1"/>
    </xf>
    <xf numFmtId="0" fontId="16" fillId="0" borderId="1" xfId="7" applyFont="1" applyBorder="1" applyAlignment="1">
      <alignment vertical="top" wrapText="1"/>
    </xf>
    <xf numFmtId="0" fontId="14" fillId="6" borderId="1" xfId="7" applyFont="1" applyFill="1" applyBorder="1" applyAlignment="1">
      <alignment horizontal="center" vertical="top" wrapText="1"/>
    </xf>
    <xf numFmtId="0" fontId="16" fillId="22" borderId="1" xfId="7" applyFont="1" applyFill="1" applyBorder="1" applyAlignment="1">
      <alignment horizontal="center" vertical="top" wrapText="1"/>
    </xf>
    <xf numFmtId="14" fontId="16" fillId="0" borderId="1" xfId="7" applyNumberFormat="1" applyFont="1" applyBorder="1" applyAlignment="1">
      <alignment vertical="top" wrapText="1"/>
    </xf>
    <xf numFmtId="0" fontId="14" fillId="0" borderId="1" xfId="7" applyFont="1" applyBorder="1" applyAlignment="1">
      <alignment horizontal="center" vertical="top" wrapText="1"/>
    </xf>
    <xf numFmtId="0" fontId="14" fillId="23" borderId="1" xfId="7" applyFont="1" applyFill="1" applyBorder="1" applyAlignment="1">
      <alignment horizontal="center" vertical="top" wrapText="1"/>
    </xf>
    <xf numFmtId="49" fontId="67" fillId="21" borderId="17" xfId="7" applyNumberFormat="1" applyFont="1" applyFill="1" applyBorder="1" applyAlignment="1">
      <alignment horizontal="center" vertical="center" wrapText="1"/>
    </xf>
    <xf numFmtId="0" fontId="67" fillId="21" borderId="1" xfId="7" applyFont="1" applyFill="1" applyBorder="1" applyAlignment="1">
      <alignment horizontal="center" vertical="center" wrapText="1"/>
    </xf>
    <xf numFmtId="0" fontId="20" fillId="21" borderId="1" xfId="7" applyFont="1" applyFill="1" applyBorder="1" applyAlignment="1">
      <alignment horizontal="center" vertical="center" wrapText="1"/>
    </xf>
    <xf numFmtId="0" fontId="68" fillId="21" borderId="1" xfId="7" applyFont="1" applyFill="1" applyBorder="1" applyAlignment="1">
      <alignment horizontal="center" vertical="center" wrapText="1"/>
    </xf>
    <xf numFmtId="0" fontId="14" fillId="0" borderId="0" xfId="7" quotePrefix="1" applyFont="1" applyAlignment="1">
      <alignment horizontal="right" vertical="center" wrapText="1"/>
    </xf>
    <xf numFmtId="0" fontId="69" fillId="0" borderId="0" xfId="7" applyFont="1"/>
    <xf numFmtId="0" fontId="74" fillId="0" borderId="0" xfId="7" applyFont="1"/>
    <xf numFmtId="0" fontId="6" fillId="0" borderId="0" xfId="4" applyAlignment="1">
      <alignment wrapText="1"/>
    </xf>
    <xf numFmtId="0" fontId="7" fillId="0" borderId="0" xfId="3" applyAlignment="1">
      <alignment wrapText="1"/>
    </xf>
    <xf numFmtId="0" fontId="44" fillId="14" borderId="18" xfId="0" applyFont="1" applyFill="1" applyBorder="1" applyAlignment="1">
      <alignment vertical="top" wrapText="1"/>
    </xf>
    <xf numFmtId="0" fontId="16" fillId="0" borderId="1" xfId="7" applyFont="1" applyBorder="1" applyAlignment="1">
      <alignment horizontal="center" vertical="center" wrapText="1"/>
    </xf>
    <xf numFmtId="0" fontId="14" fillId="0" borderId="1" xfId="7" applyFont="1" applyBorder="1" applyAlignment="1">
      <alignment horizontal="center" vertical="center" wrapText="1"/>
    </xf>
    <xf numFmtId="49" fontId="12" fillId="0" borderId="0" xfId="7" applyNumberFormat="1" applyFont="1" applyAlignment="1">
      <alignment horizontal="right"/>
    </xf>
    <xf numFmtId="0" fontId="78" fillId="0" borderId="0" xfId="7" applyFont="1"/>
    <xf numFmtId="0" fontId="30" fillId="0" borderId="1" xfId="7" applyFont="1" applyBorder="1" applyAlignment="1">
      <alignment vertical="top" wrapText="1"/>
    </xf>
    <xf numFmtId="165" fontId="16" fillId="0" borderId="1" xfId="7" applyNumberFormat="1" applyFont="1" applyBorder="1" applyAlignment="1">
      <alignment vertical="top" wrapText="1"/>
    </xf>
    <xf numFmtId="0" fontId="12" fillId="0" borderId="0" xfId="7" applyFont="1"/>
    <xf numFmtId="0" fontId="12" fillId="0" borderId="0" xfId="7" applyFont="1" applyAlignment="1">
      <alignment horizontal="right"/>
    </xf>
    <xf numFmtId="0" fontId="80" fillId="0" borderId="0" xfId="7" applyFont="1"/>
    <xf numFmtId="0" fontId="24" fillId="0" borderId="1" xfId="7" applyFont="1" applyBorder="1" applyAlignment="1">
      <alignment vertical="top" wrapText="1"/>
    </xf>
    <xf numFmtId="0" fontId="24" fillId="0" borderId="1" xfId="7" applyFont="1" applyBorder="1" applyAlignment="1">
      <alignment horizontal="left" vertical="top" wrapText="1"/>
    </xf>
    <xf numFmtId="0" fontId="44" fillId="0" borderId="6" xfId="0" applyFont="1" applyBorder="1" applyAlignment="1">
      <alignment horizontal="left" vertical="top" wrapText="1"/>
    </xf>
    <xf numFmtId="0" fontId="44" fillId="0" borderId="7" xfId="0" applyFont="1" applyBorder="1" applyAlignment="1">
      <alignment horizontal="center" vertical="top" wrapText="1"/>
    </xf>
    <xf numFmtId="0" fontId="44" fillId="0" borderId="17" xfId="0" applyFont="1" applyBorder="1" applyAlignment="1">
      <alignment horizontal="center" vertical="top" wrapText="1"/>
    </xf>
    <xf numFmtId="0" fontId="62" fillId="5" borderId="92" xfId="1" applyFont="1" applyFill="1" applyBorder="1" applyAlignment="1">
      <alignment horizontal="center" vertical="top" wrapText="1"/>
    </xf>
    <xf numFmtId="0" fontId="64" fillId="6" borderId="92" xfId="5" applyFont="1" applyFill="1" applyBorder="1" applyAlignment="1">
      <alignment horizontal="center" vertical="top" wrapText="1"/>
    </xf>
    <xf numFmtId="0" fontId="67" fillId="0" borderId="0" xfId="7" applyFont="1" applyAlignment="1">
      <alignment horizontal="left" vertical="center" wrapText="1"/>
    </xf>
    <xf numFmtId="0" fontId="16" fillId="0" borderId="0" xfId="7" applyFont="1" applyAlignment="1">
      <alignment horizontal="left" vertical="center" wrapText="1"/>
    </xf>
    <xf numFmtId="0" fontId="16" fillId="0" borderId="0" xfId="7" applyFont="1" applyAlignment="1">
      <alignment vertical="center" wrapText="1"/>
    </xf>
    <xf numFmtId="0" fontId="14" fillId="20" borderId="0" xfId="7" applyFont="1" applyFill="1" applyAlignment="1">
      <alignment horizontal="left" vertical="center" wrapText="1"/>
    </xf>
    <xf numFmtId="0" fontId="71" fillId="0" borderId="1" xfId="0" applyFont="1" applyBorder="1" applyAlignment="1">
      <alignment vertical="top" wrapText="1"/>
    </xf>
    <xf numFmtId="0" fontId="71" fillId="0" borderId="15" xfId="0" applyFont="1" applyBorder="1" applyAlignment="1">
      <alignment vertical="top" wrapText="1"/>
    </xf>
    <xf numFmtId="0" fontId="14" fillId="0" borderId="18" xfId="0" applyFont="1" applyBorder="1" applyAlignment="1">
      <alignment horizontal="center" vertical="top" wrapText="1"/>
    </xf>
    <xf numFmtId="0" fontId="16" fillId="0" borderId="18" xfId="0" applyFont="1" applyBorder="1" applyAlignment="1">
      <alignment horizontal="left" vertical="top" wrapText="1"/>
    </xf>
    <xf numFmtId="0" fontId="16" fillId="0" borderId="18" xfId="0" applyFont="1" applyBorder="1" applyAlignment="1">
      <alignment horizontal="center" vertical="top" wrapText="1"/>
    </xf>
    <xf numFmtId="0" fontId="4" fillId="0" borderId="0" xfId="0" applyFont="1" applyAlignment="1">
      <alignment vertical="top" wrapText="1"/>
    </xf>
    <xf numFmtId="0" fontId="14" fillId="0" borderId="58" xfId="0" applyFont="1" applyBorder="1" applyAlignment="1">
      <alignment horizontal="center" vertical="top" wrapText="1"/>
    </xf>
    <xf numFmtId="0" fontId="16" fillId="0" borderId="58" xfId="0" applyFont="1" applyBorder="1" applyAlignment="1">
      <alignment horizontal="left" vertical="top" wrapText="1"/>
    </xf>
    <xf numFmtId="0" fontId="16" fillId="0" borderId="1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6" fillId="6" borderId="1" xfId="0" applyFont="1" applyFill="1" applyBorder="1" applyAlignment="1">
      <alignment horizontal="center" vertical="center" wrapText="1"/>
    </xf>
    <xf numFmtId="0" fontId="82" fillId="0" borderId="18" xfId="0" applyFont="1" applyBorder="1" applyAlignment="1">
      <alignment horizontal="center" vertical="top" wrapText="1"/>
    </xf>
    <xf numFmtId="0" fontId="83" fillId="0" borderId="18" xfId="0" applyFont="1" applyBorder="1" applyAlignment="1">
      <alignment horizontal="left" vertical="top" wrapText="1"/>
    </xf>
    <xf numFmtId="0" fontId="86" fillId="0" borderId="18" xfId="0" applyFont="1" applyBorder="1" applyAlignment="1">
      <alignment vertical="top" wrapText="1"/>
    </xf>
    <xf numFmtId="0" fontId="83" fillId="0" borderId="18" xfId="0" applyFont="1" applyBorder="1" applyAlignment="1">
      <alignment horizontal="center" vertical="top" wrapText="1"/>
    </xf>
    <xf numFmtId="0" fontId="86" fillId="0" borderId="15" xfId="0" applyFont="1" applyBorder="1" applyAlignment="1">
      <alignment horizontal="center" vertical="top" wrapText="1"/>
    </xf>
    <xf numFmtId="164" fontId="87" fillId="0" borderId="18" xfId="0" applyNumberFormat="1" applyFont="1" applyBorder="1" applyAlignment="1">
      <alignment horizontal="left" vertical="top" wrapText="1"/>
    </xf>
    <xf numFmtId="0" fontId="83" fillId="0" borderId="1" xfId="0" applyFont="1" applyBorder="1" applyAlignment="1">
      <alignment vertical="top" wrapText="1"/>
    </xf>
    <xf numFmtId="0" fontId="83" fillId="0" borderId="2" xfId="0" applyFont="1" applyBorder="1" applyAlignment="1">
      <alignment horizontal="center" vertical="top" wrapText="1"/>
    </xf>
    <xf numFmtId="0" fontId="83" fillId="0" borderId="1" xfId="0" applyFont="1" applyBorder="1" applyAlignment="1">
      <alignment horizontal="center" vertical="top" wrapText="1"/>
    </xf>
    <xf numFmtId="0" fontId="83" fillId="0" borderId="0" xfId="0" applyFont="1" applyAlignment="1">
      <alignment vertical="top" wrapText="1"/>
    </xf>
    <xf numFmtId="164" fontId="12" fillId="0" borderId="18" xfId="0" applyNumberFormat="1"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top" wrapText="1"/>
    </xf>
    <xf numFmtId="0" fontId="52" fillId="0" borderId="0" xfId="0" applyFont="1" applyAlignment="1">
      <alignment horizontal="center" vertical="top"/>
    </xf>
    <xf numFmtId="0" fontId="56" fillId="0" borderId="0" xfId="0" applyFont="1" applyAlignment="1">
      <alignment horizontal="center" vertical="top" wrapText="1"/>
    </xf>
    <xf numFmtId="0" fontId="88" fillId="0" borderId="0" xfId="0" applyFont="1" applyAlignment="1">
      <alignment horizontal="center" vertical="top" wrapText="1"/>
    </xf>
    <xf numFmtId="0" fontId="12" fillId="0" borderId="18" xfId="0" applyFont="1" applyBorder="1" applyAlignment="1">
      <alignment vertical="top" wrapText="1"/>
    </xf>
    <xf numFmtId="0" fontId="84" fillId="0" borderId="0" xfId="0" applyFont="1" applyAlignment="1">
      <alignment horizontal="left" vertical="top" wrapText="1"/>
    </xf>
    <xf numFmtId="0" fontId="12" fillId="0" borderId="88" xfId="0" applyFont="1" applyBorder="1" applyAlignment="1">
      <alignment vertical="top" wrapText="1"/>
    </xf>
    <xf numFmtId="0" fontId="71" fillId="0" borderId="18" xfId="0" applyFont="1" applyBorder="1" applyAlignment="1">
      <alignment vertical="top" wrapText="1"/>
    </xf>
    <xf numFmtId="0" fontId="44" fillId="0" borderId="20" xfId="0" applyFont="1" applyBorder="1" applyAlignment="1">
      <alignment vertical="top" wrapText="1"/>
    </xf>
    <xf numFmtId="0" fontId="54" fillId="0" borderId="20" xfId="0" applyFont="1" applyBorder="1" applyAlignment="1">
      <alignment vertical="top" wrapText="1"/>
    </xf>
    <xf numFmtId="0" fontId="41" fillId="0" borderId="13" xfId="0" applyFont="1" applyBorder="1" applyAlignment="1">
      <alignment horizontal="left" vertical="top" wrapText="1"/>
    </xf>
    <xf numFmtId="0" fontId="43" fillId="0" borderId="21" xfId="0" applyFont="1" applyBorder="1" applyAlignment="1">
      <alignment horizontal="left" vertical="top" wrapText="1"/>
    </xf>
    <xf numFmtId="0" fontId="81" fillId="0" borderId="21" xfId="0" applyFont="1" applyBorder="1" applyAlignment="1">
      <alignment horizontal="left" vertical="top" wrapText="1"/>
    </xf>
    <xf numFmtId="0" fontId="76" fillId="0" borderId="21" xfId="0" applyFont="1" applyBorder="1" applyAlignment="1">
      <alignment vertical="top" wrapText="1"/>
    </xf>
    <xf numFmtId="0" fontId="40" fillId="0" borderId="18" xfId="0" applyFont="1" applyBorder="1" applyAlignment="1">
      <alignment horizontal="left" vertical="top" wrapText="1"/>
    </xf>
    <xf numFmtId="0" fontId="79" fillId="0" borderId="59" xfId="0" applyFont="1" applyBorder="1" applyAlignment="1">
      <alignment horizontal="left" vertical="top" wrapText="1"/>
    </xf>
    <xf numFmtId="0" fontId="40" fillId="0" borderId="21" xfId="0" applyFont="1" applyBorder="1" applyAlignment="1">
      <alignment vertical="top" wrapText="1"/>
    </xf>
    <xf numFmtId="0" fontId="83" fillId="0" borderId="0" xfId="0" applyFont="1" applyAlignment="1">
      <alignment horizontal="left" vertical="top" wrapText="1"/>
    </xf>
    <xf numFmtId="0" fontId="44" fillId="15" borderId="1" xfId="0" applyFont="1" applyFill="1" applyBorder="1" applyAlignment="1">
      <alignment vertical="top" wrapText="1"/>
    </xf>
    <xf numFmtId="0" fontId="14" fillId="0" borderId="64" xfId="0" applyFont="1" applyBorder="1" applyAlignment="1">
      <alignment horizontal="center" vertical="top" wrapText="1"/>
    </xf>
    <xf numFmtId="0" fontId="82" fillId="0" borderId="60" xfId="0" applyFont="1" applyBorder="1" applyAlignment="1">
      <alignment horizontal="center" vertical="top" wrapText="1"/>
    </xf>
    <xf numFmtId="0" fontId="12" fillId="0" borderId="60" xfId="0" applyFont="1" applyBorder="1" applyAlignment="1">
      <alignment horizontal="center" vertical="top" wrapText="1"/>
    </xf>
    <xf numFmtId="0" fontId="12" fillId="0" borderId="88" xfId="0" applyFont="1" applyBorder="1" applyAlignment="1">
      <alignment horizontal="center" vertical="top" wrapText="1"/>
    </xf>
    <xf numFmtId="0" fontId="44" fillId="0" borderId="21" xfId="0" applyFont="1" applyBorder="1" applyAlignment="1">
      <alignment horizontal="left" vertical="top" wrapText="1"/>
    </xf>
    <xf numFmtId="0" fontId="12" fillId="0" borderId="1" xfId="0" applyFont="1" applyBorder="1" applyAlignment="1">
      <alignment horizontal="center" vertical="top" wrapText="1"/>
    </xf>
    <xf numFmtId="0" fontId="2" fillId="0" borderId="21" xfId="0" applyFont="1" applyBorder="1" applyAlignment="1">
      <alignment vertical="top" wrapText="1"/>
    </xf>
    <xf numFmtId="0" fontId="2" fillId="6" borderId="1" xfId="0" applyFont="1" applyFill="1" applyBorder="1" applyAlignment="1">
      <alignment vertical="top" wrapText="1"/>
    </xf>
    <xf numFmtId="0" fontId="25" fillId="0" borderId="88" xfId="0" applyFont="1" applyBorder="1" applyAlignment="1">
      <alignment horizontal="center" vertical="top" wrapText="1"/>
    </xf>
    <xf numFmtId="0" fontId="25" fillId="0" borderId="18" xfId="0" applyFont="1" applyBorder="1" applyAlignment="1">
      <alignment horizontal="center" vertical="top" wrapText="1"/>
    </xf>
    <xf numFmtId="0" fontId="3" fillId="0" borderId="0" xfId="7" applyFont="1"/>
    <xf numFmtId="14" fontId="3" fillId="0" borderId="98" xfId="7" applyNumberFormat="1" applyFont="1" applyBorder="1"/>
    <xf numFmtId="0" fontId="3" fillId="0" borderId="0" xfId="7" applyFont="1" applyAlignment="1">
      <alignment wrapText="1"/>
    </xf>
    <xf numFmtId="0" fontId="3" fillId="0" borderId="1" xfId="7" applyFont="1" applyBorder="1"/>
    <xf numFmtId="0" fontId="3" fillId="0" borderId="1" xfId="7" applyFont="1" applyBorder="1" applyAlignment="1">
      <alignment horizontal="center"/>
    </xf>
    <xf numFmtId="0" fontId="3" fillId="0" borderId="1" xfId="7" applyFont="1" applyBorder="1" applyAlignment="1">
      <alignment vertical="top" wrapText="1"/>
    </xf>
    <xf numFmtId="0" fontId="3" fillId="0" borderId="1" xfId="7" applyFont="1" applyBorder="1" applyAlignment="1">
      <alignment horizontal="center" vertical="center" wrapText="1"/>
    </xf>
    <xf numFmtId="0" fontId="3" fillId="0" borderId="1" xfId="7" applyFont="1" applyBorder="1" applyAlignment="1">
      <alignment horizontal="center" vertical="center"/>
    </xf>
    <xf numFmtId="0" fontId="3" fillId="0" borderId="1" xfId="7" applyFont="1" applyBorder="1" applyAlignment="1">
      <alignment wrapText="1"/>
    </xf>
    <xf numFmtId="0" fontId="3" fillId="0" borderId="97" xfId="7" applyFont="1" applyBorder="1"/>
    <xf numFmtId="0" fontId="77" fillId="0" borderId="1" xfId="7" applyFont="1" applyBorder="1" applyAlignment="1">
      <alignment horizontal="center"/>
    </xf>
    <xf numFmtId="49" fontId="40" fillId="3" borderId="1" xfId="8" applyNumberFormat="1" applyFont="1" applyFill="1" applyBorder="1" applyAlignment="1">
      <alignment horizontal="center" vertical="center" wrapText="1"/>
    </xf>
    <xf numFmtId="0" fontId="40" fillId="0" borderId="0" xfId="7" applyFont="1" applyAlignment="1">
      <alignment horizontal="center"/>
    </xf>
    <xf numFmtId="0" fontId="90" fillId="0" borderId="0" xfId="7" applyFont="1"/>
    <xf numFmtId="0" fontId="77" fillId="0" borderId="1" xfId="7" applyFont="1" applyBorder="1" applyAlignment="1">
      <alignment horizontal="center" vertical="center" wrapText="1"/>
    </xf>
    <xf numFmtId="49" fontId="40" fillId="14" borderId="1" xfId="8" applyNumberFormat="1" applyFont="1" applyFill="1" applyBorder="1" applyAlignment="1">
      <alignment horizontal="center" vertical="center" wrapText="1"/>
    </xf>
    <xf numFmtId="49" fontId="40" fillId="15" borderId="1" xfId="8" applyNumberFormat="1" applyFont="1" applyFill="1" applyBorder="1" applyAlignment="1">
      <alignment horizontal="center" vertical="center" wrapText="1"/>
    </xf>
    <xf numFmtId="0" fontId="40" fillId="0" borderId="1" xfId="7" applyFont="1" applyBorder="1" applyAlignment="1">
      <alignment horizontal="center"/>
    </xf>
    <xf numFmtId="49" fontId="40" fillId="5" borderId="1" xfId="8" applyNumberFormat="1" applyFont="1" applyFill="1" applyBorder="1" applyAlignment="1">
      <alignment horizontal="center" vertical="center" wrapText="1"/>
    </xf>
    <xf numFmtId="0" fontId="90" fillId="0" borderId="0" xfId="7" applyFont="1" applyAlignment="1">
      <alignment horizontal="center"/>
    </xf>
    <xf numFmtId="0" fontId="2" fillId="0" borderId="0" xfId="8" applyFont="1" applyAlignment="1">
      <alignment vertical="center" wrapText="1"/>
    </xf>
    <xf numFmtId="49" fontId="2" fillId="0" borderId="0" xfId="8" applyNumberFormat="1" applyFont="1" applyAlignment="1">
      <alignment horizontal="center" vertical="center" wrapText="1"/>
    </xf>
    <xf numFmtId="14" fontId="3" fillId="0" borderId="1" xfId="7" applyNumberFormat="1" applyFont="1" applyBorder="1"/>
    <xf numFmtId="49" fontId="69" fillId="0" borderId="0" xfId="7" quotePrefix="1" applyNumberFormat="1" applyFont="1" applyAlignment="1">
      <alignment horizontal="left" vertical="top"/>
    </xf>
    <xf numFmtId="49" fontId="69" fillId="0" borderId="0" xfId="7" applyNumberFormat="1" applyFont="1" applyAlignment="1">
      <alignment horizontal="left" vertical="top"/>
    </xf>
    <xf numFmtId="49" fontId="75" fillId="0" borderId="0" xfId="7" applyNumberFormat="1" applyAlignment="1">
      <alignment horizontal="left" vertical="top" wrapText="1"/>
    </xf>
    <xf numFmtId="0" fontId="67" fillId="21" borderId="17" xfId="7" applyFont="1" applyFill="1" applyBorder="1" applyAlignment="1">
      <alignment horizontal="center" vertical="center" wrapText="1"/>
    </xf>
    <xf numFmtId="0" fontId="14" fillId="12" borderId="1" xfId="7" applyFont="1" applyFill="1" applyBorder="1" applyAlignment="1">
      <alignment horizontal="left" vertical="top" wrapText="1"/>
    </xf>
    <xf numFmtId="0" fontId="16" fillId="26" borderId="1" xfId="7" applyFont="1" applyFill="1" applyBorder="1" applyAlignment="1">
      <alignment horizontal="center" vertical="top" wrapText="1"/>
    </xf>
    <xf numFmtId="0" fontId="70" fillId="0" borderId="1" xfId="7" applyFont="1" applyBorder="1" applyAlignment="1">
      <alignment horizontal="left" vertical="top" wrapText="1"/>
    </xf>
    <xf numFmtId="0" fontId="3" fillId="0" borderId="1" xfId="7" applyFont="1" applyBorder="1" applyAlignment="1">
      <alignment horizontal="left" vertical="top" wrapText="1"/>
    </xf>
    <xf numFmtId="0" fontId="35" fillId="0" borderId="1" xfId="7" applyFont="1" applyBorder="1" applyAlignment="1">
      <alignment vertical="top" wrapText="1"/>
    </xf>
    <xf numFmtId="0" fontId="91" fillId="19" borderId="0" xfId="7" applyFont="1" applyFill="1" applyAlignment="1">
      <alignment horizontal="left" vertical="center" wrapText="1"/>
    </xf>
    <xf numFmtId="14" fontId="92" fillId="0" borderId="98" xfId="7" applyNumberFormat="1" applyFont="1" applyBorder="1"/>
    <xf numFmtId="0" fontId="93" fillId="24" borderId="1" xfId="7" applyFont="1" applyFill="1" applyBorder="1"/>
    <xf numFmtId="0" fontId="89" fillId="0" borderId="1" xfId="7" applyFont="1" applyBorder="1" applyAlignment="1">
      <alignment vertical="center" wrapText="1"/>
    </xf>
    <xf numFmtId="0" fontId="91" fillId="19" borderId="100" xfId="7" applyFont="1" applyFill="1" applyBorder="1" applyAlignment="1">
      <alignment horizontal="left" vertical="center" wrapText="1"/>
    </xf>
    <xf numFmtId="0" fontId="12" fillId="0" borderId="1" xfId="7" applyFont="1" applyBorder="1" applyAlignment="1">
      <alignment horizontal="left" vertical="center"/>
    </xf>
    <xf numFmtId="0" fontId="89" fillId="0" borderId="8" xfId="7" applyFont="1" applyBorder="1" applyAlignment="1">
      <alignment horizontal="left" vertical="center" wrapText="1"/>
    </xf>
    <xf numFmtId="0" fontId="94" fillId="0" borderId="1" xfId="7" applyFont="1" applyBorder="1" applyAlignment="1">
      <alignment horizontal="center" vertical="center" wrapText="1"/>
    </xf>
    <xf numFmtId="1" fontId="14" fillId="0" borderId="1" xfId="7" applyNumberFormat="1" applyFont="1" applyBorder="1" applyAlignment="1">
      <alignment horizontal="center" vertical="center" wrapText="1"/>
    </xf>
    <xf numFmtId="0" fontId="89" fillId="0" borderId="1" xfId="7" applyFont="1" applyBorder="1" applyAlignment="1">
      <alignment horizontal="left" vertical="center" wrapText="1"/>
    </xf>
    <xf numFmtId="0" fontId="12" fillId="0" borderId="1" xfId="7" applyFont="1" applyBorder="1" applyAlignment="1">
      <alignment horizontal="left" vertical="center" wrapText="1"/>
    </xf>
    <xf numFmtId="0" fontId="73" fillId="0" borderId="0" xfId="8" applyFont="1"/>
    <xf numFmtId="0" fontId="3" fillId="0" borderId="0" xfId="8" applyAlignment="1">
      <alignment horizontal="center"/>
    </xf>
    <xf numFmtId="0" fontId="3" fillId="0" borderId="0" xfId="8"/>
    <xf numFmtId="0" fontId="27" fillId="0" borderId="15" xfId="8" applyFont="1" applyBorder="1" applyAlignment="1">
      <alignment vertical="center" wrapText="1"/>
    </xf>
    <xf numFmtId="0" fontId="3" fillId="0" borderId="15" xfId="8" applyBorder="1"/>
    <xf numFmtId="0" fontId="27" fillId="0" borderId="0" xfId="8" applyFont="1" applyAlignment="1">
      <alignment horizontal="center" vertical="center" wrapText="1"/>
    </xf>
    <xf numFmtId="0" fontId="27" fillId="0" borderId="76" xfId="8" applyFont="1" applyBorder="1" applyAlignment="1">
      <alignment vertical="center" wrapText="1"/>
    </xf>
    <xf numFmtId="0" fontId="27" fillId="0" borderId="77" xfId="8" applyFont="1" applyBorder="1" applyAlignment="1">
      <alignment vertical="center" wrapText="1"/>
    </xf>
    <xf numFmtId="0" fontId="27" fillId="0" borderId="78" xfId="8" applyFont="1" applyBorder="1" applyAlignment="1">
      <alignment vertical="center" wrapText="1"/>
    </xf>
    <xf numFmtId="0" fontId="27" fillId="0" borderId="75" xfId="8" applyFont="1" applyBorder="1" applyAlignment="1">
      <alignment vertical="center" wrapText="1"/>
    </xf>
    <xf numFmtId="0" fontId="27" fillId="0" borderId="7" xfId="8" applyFont="1" applyBorder="1" applyAlignment="1">
      <alignment vertical="center" wrapText="1"/>
    </xf>
    <xf numFmtId="0" fontId="27" fillId="0" borderId="6" xfId="8" applyFont="1" applyBorder="1" applyAlignment="1">
      <alignment horizontal="center" vertical="center" wrapText="1"/>
    </xf>
    <xf numFmtId="0" fontId="2" fillId="0" borderId="71" xfId="8" applyFont="1" applyBorder="1" applyAlignment="1">
      <alignment vertical="center" wrapText="1"/>
    </xf>
    <xf numFmtId="0" fontId="2" fillId="0" borderId="71" xfId="8" applyFont="1" applyBorder="1" applyAlignment="1">
      <alignment horizontal="center" vertical="center" wrapText="1"/>
    </xf>
    <xf numFmtId="0" fontId="2" fillId="14" borderId="69" xfId="8" applyFont="1" applyFill="1" applyBorder="1" applyAlignment="1">
      <alignment horizontal="center" vertical="center" wrapText="1"/>
    </xf>
    <xf numFmtId="0" fontId="2" fillId="15" borderId="5" xfId="8" applyFont="1" applyFill="1" applyBorder="1" applyAlignment="1">
      <alignment horizontal="center" vertical="center" wrapText="1"/>
    </xf>
    <xf numFmtId="0" fontId="2" fillId="15" borderId="68" xfId="8" applyFont="1" applyFill="1" applyBorder="1" applyAlignment="1">
      <alignment horizontal="center" vertical="center" wrapText="1"/>
    </xf>
    <xf numFmtId="0" fontId="2" fillId="5" borderId="5" xfId="8" applyFont="1" applyFill="1" applyBorder="1" applyAlignment="1">
      <alignment horizontal="center" vertical="center" wrapText="1"/>
    </xf>
    <xf numFmtId="0" fontId="2" fillId="5" borderId="1" xfId="8" applyFont="1" applyFill="1" applyBorder="1" applyAlignment="1">
      <alignment horizontal="center" vertical="center" wrapText="1"/>
    </xf>
    <xf numFmtId="0" fontId="2" fillId="0" borderId="6" xfId="8" applyFont="1" applyBorder="1" applyAlignment="1">
      <alignment horizontal="center" vertical="center" wrapText="1"/>
    </xf>
    <xf numFmtId="0" fontId="25" fillId="0" borderId="1" xfId="8" applyFont="1" applyBorder="1" applyAlignment="1">
      <alignment vertical="center" wrapText="1"/>
    </xf>
    <xf numFmtId="0" fontId="25" fillId="0" borderId="1" xfId="8" applyFont="1" applyBorder="1" applyAlignment="1">
      <alignment horizontal="center" vertical="center" wrapText="1"/>
    </xf>
    <xf numFmtId="0" fontId="2" fillId="0" borderId="15" xfId="8" applyFont="1" applyBorder="1" applyAlignment="1">
      <alignment vertical="center" wrapText="1"/>
    </xf>
    <xf numFmtId="0" fontId="2" fillId="0" borderId="15" xfId="8" applyFont="1" applyBorder="1" applyAlignment="1">
      <alignment horizontal="center" vertical="center" wrapText="1"/>
    </xf>
    <xf numFmtId="0" fontId="2" fillId="14" borderId="15" xfId="8" applyFont="1" applyFill="1" applyBorder="1" applyAlignment="1">
      <alignment horizontal="center" vertical="center" wrapText="1"/>
    </xf>
    <xf numFmtId="0" fontId="2" fillId="15" borderId="66" xfId="8" applyFont="1" applyFill="1" applyBorder="1" applyAlignment="1">
      <alignment horizontal="center" vertical="center" wrapText="1"/>
    </xf>
    <xf numFmtId="0" fontId="2" fillId="0" borderId="80" xfId="8" applyFont="1" applyBorder="1" applyAlignment="1">
      <alignment horizontal="center" vertical="center" wrapText="1"/>
    </xf>
    <xf numFmtId="49" fontId="2" fillId="5" borderId="15" xfId="8" applyNumberFormat="1" applyFont="1" applyFill="1" applyBorder="1" applyAlignment="1">
      <alignment horizontal="center" vertical="center" wrapText="1"/>
    </xf>
    <xf numFmtId="0" fontId="25" fillId="0" borderId="74" xfId="8" applyFont="1" applyBorder="1" applyAlignment="1">
      <alignment vertical="center" wrapText="1"/>
    </xf>
    <xf numFmtId="0" fontId="2" fillId="0" borderId="74" xfId="8" applyFont="1" applyBorder="1" applyAlignment="1">
      <alignment horizontal="center" vertical="center" wrapText="1"/>
    </xf>
    <xf numFmtId="0" fontId="2" fillId="3" borderId="72" xfId="8" applyFont="1" applyFill="1" applyBorder="1" applyAlignment="1">
      <alignment horizontal="center" vertical="center" wrapText="1"/>
    </xf>
    <xf numFmtId="0" fontId="2" fillId="14" borderId="2" xfId="8" applyFont="1" applyFill="1" applyBorder="1" applyAlignment="1">
      <alignment horizontal="center" vertical="center" wrapText="1"/>
    </xf>
    <xf numFmtId="0" fontId="2" fillId="15" borderId="67" xfId="8" applyFont="1" applyFill="1" applyBorder="1" applyAlignment="1">
      <alignment horizontal="center" vertical="center" wrapText="1"/>
    </xf>
    <xf numFmtId="0" fontId="2" fillId="0" borderId="78" xfId="8" applyFont="1" applyBorder="1" applyAlignment="1">
      <alignment horizontal="center" vertical="center" wrapText="1"/>
    </xf>
    <xf numFmtId="0" fontId="2" fillId="0" borderId="81" xfId="8" applyFont="1" applyBorder="1" applyAlignment="1">
      <alignment vertical="center" wrapText="1"/>
    </xf>
    <xf numFmtId="49" fontId="2" fillId="15" borderId="81" xfId="8" applyNumberFormat="1" applyFont="1" applyFill="1" applyBorder="1" applyAlignment="1">
      <alignment horizontal="center" vertical="center" wrapText="1"/>
    </xf>
    <xf numFmtId="0" fontId="2" fillId="0" borderId="1" xfId="8" applyFont="1" applyBorder="1" applyAlignment="1">
      <alignment vertical="center" wrapText="1"/>
    </xf>
    <xf numFmtId="0" fontId="2" fillId="0" borderId="1" xfId="8" applyFont="1" applyBorder="1" applyAlignment="1">
      <alignment horizontal="center" vertical="center" wrapText="1"/>
    </xf>
    <xf numFmtId="0" fontId="2" fillId="3" borderId="73" xfId="8" applyFont="1" applyFill="1" applyBorder="1" applyAlignment="1">
      <alignment horizontal="center" vertical="center" wrapText="1"/>
    </xf>
    <xf numFmtId="0" fontId="2" fillId="14" borderId="5" xfId="8" applyFont="1" applyFill="1" applyBorder="1" applyAlignment="1">
      <alignment horizontal="center" vertical="center" wrapText="1"/>
    </xf>
    <xf numFmtId="0" fontId="2" fillId="0" borderId="79" xfId="8" applyFont="1" applyBorder="1" applyAlignment="1">
      <alignment horizontal="center" vertical="center" wrapText="1"/>
    </xf>
    <xf numFmtId="0" fontId="2" fillId="0" borderId="83" xfId="8" applyFont="1" applyBorder="1" applyAlignment="1">
      <alignment vertical="center" wrapText="1"/>
    </xf>
    <xf numFmtId="49" fontId="2" fillId="14" borderId="83" xfId="8" applyNumberFormat="1" applyFont="1" applyFill="1" applyBorder="1" applyAlignment="1">
      <alignment horizontal="center" vertical="center" wrapText="1"/>
    </xf>
    <xf numFmtId="0" fontId="2" fillId="3" borderId="1" xfId="8" applyFont="1" applyFill="1" applyBorder="1" applyAlignment="1">
      <alignment horizontal="center" vertical="center" wrapText="1"/>
    </xf>
    <xf numFmtId="0" fontId="2" fillId="3" borderId="74" xfId="8" applyFont="1" applyFill="1" applyBorder="1" applyAlignment="1">
      <alignment horizontal="center" vertical="center" wrapText="1"/>
    </xf>
    <xf numFmtId="0" fontId="2" fillId="0" borderId="74" xfId="8" applyFont="1" applyBorder="1" applyAlignment="1">
      <alignment vertical="center" wrapText="1"/>
    </xf>
    <xf numFmtId="49" fontId="2" fillId="3" borderId="74" xfId="8" applyNumberFormat="1" applyFont="1" applyFill="1" applyBorder="1" applyAlignment="1">
      <alignment horizontal="center" vertical="center" wrapText="1"/>
    </xf>
    <xf numFmtId="0" fontId="2" fillId="0" borderId="16" xfId="8" applyFont="1" applyBorder="1" applyAlignment="1">
      <alignment horizontal="center" vertical="center" wrapText="1"/>
    </xf>
    <xf numFmtId="0" fontId="2" fillId="0" borderId="73" xfId="8" applyFont="1" applyBorder="1" applyAlignment="1">
      <alignment horizontal="center" vertical="center" wrapText="1"/>
    </xf>
    <xf numFmtId="0" fontId="2" fillId="0" borderId="2" xfId="8" applyFont="1" applyBorder="1" applyAlignment="1">
      <alignment horizontal="center" vertical="center" wrapText="1"/>
    </xf>
    <xf numFmtId="0" fontId="2" fillId="0" borderId="70" xfId="8" applyFont="1" applyBorder="1" applyAlignment="1">
      <alignment horizontal="center" vertical="center" wrapText="1"/>
    </xf>
    <xf numFmtId="0" fontId="2" fillId="0" borderId="0" xfId="8" applyFont="1" applyAlignment="1">
      <alignment vertical="top" wrapText="1"/>
    </xf>
    <xf numFmtId="0" fontId="27" fillId="0" borderId="1" xfId="8" applyFont="1" applyBorder="1" applyAlignment="1">
      <alignment vertical="center" wrapText="1"/>
    </xf>
    <xf numFmtId="0" fontId="2" fillId="0" borderId="1" xfId="8" applyFont="1" applyBorder="1" applyAlignment="1">
      <alignment horizontal="center" vertical="center" textRotation="90" wrapText="1"/>
    </xf>
    <xf numFmtId="0" fontId="2" fillId="0" borderId="73" xfId="8" applyFont="1" applyBorder="1" applyAlignment="1">
      <alignment vertical="center" wrapText="1"/>
    </xf>
    <xf numFmtId="0" fontId="2" fillId="0" borderId="2" xfId="8" applyFont="1" applyBorder="1" applyAlignment="1">
      <alignment vertical="center" wrapText="1"/>
    </xf>
    <xf numFmtId="0" fontId="2" fillId="0" borderId="70" xfId="8" applyFont="1" applyBorder="1" applyAlignment="1">
      <alignment vertical="center" wrapText="1"/>
    </xf>
    <xf numFmtId="0" fontId="2" fillId="0" borderId="79" xfId="8" applyFont="1" applyBorder="1" applyAlignment="1">
      <alignment vertical="center" wrapText="1"/>
    </xf>
    <xf numFmtId="0" fontId="27" fillId="0" borderId="0" xfId="8" applyFont="1" applyAlignment="1">
      <alignment vertical="center" wrapText="1"/>
    </xf>
    <xf numFmtId="15" fontId="2" fillId="0" borderId="0" xfId="8" applyNumberFormat="1" applyFont="1" applyAlignment="1">
      <alignment horizontal="center" vertical="center" textRotation="90" wrapText="1"/>
    </xf>
    <xf numFmtId="0" fontId="25" fillId="0" borderId="0" xfId="8" applyFont="1" applyAlignment="1">
      <alignment vertical="center" wrapText="1"/>
    </xf>
    <xf numFmtId="0" fontId="24" fillId="0" borderId="1" xfId="8" applyFont="1" applyBorder="1" applyAlignment="1">
      <alignment vertical="top" wrapText="1"/>
    </xf>
    <xf numFmtId="0" fontId="24" fillId="0" borderId="0" xfId="8" applyFont="1" applyAlignment="1">
      <alignment vertical="top" wrapText="1"/>
    </xf>
    <xf numFmtId="0" fontId="2" fillId="0" borderId="0" xfId="8" applyFont="1"/>
    <xf numFmtId="0" fontId="3" fillId="0" borderId="0" xfId="8" applyAlignment="1">
      <alignment wrapText="1"/>
    </xf>
    <xf numFmtId="0" fontId="95" fillId="24" borderId="1" xfId="7" applyFont="1" applyFill="1" applyBorder="1"/>
    <xf numFmtId="0" fontId="2" fillId="3" borderId="1" xfId="8" applyFont="1" applyFill="1" applyBorder="1" applyAlignment="1">
      <alignment horizontal="right" vertical="center" wrapText="1"/>
    </xf>
    <xf numFmtId="0" fontId="96" fillId="0" borderId="1" xfId="7" applyFont="1" applyBorder="1" applyAlignment="1">
      <alignment vertical="center" wrapText="1"/>
    </xf>
    <xf numFmtId="0" fontId="2" fillId="14" borderId="1" xfId="8" applyFont="1" applyFill="1" applyBorder="1" applyAlignment="1">
      <alignment horizontal="right" vertical="center" wrapText="1"/>
    </xf>
    <xf numFmtId="0" fontId="2" fillId="14" borderId="1" xfId="8" applyFont="1" applyFill="1" applyBorder="1" applyAlignment="1">
      <alignment horizontal="center" vertical="center" wrapText="1"/>
    </xf>
    <xf numFmtId="0" fontId="2" fillId="5" borderId="1" xfId="8" applyFont="1" applyFill="1" applyBorder="1" applyAlignment="1">
      <alignment horizontal="right" vertical="center" wrapText="1"/>
    </xf>
    <xf numFmtId="0" fontId="96" fillId="0" borderId="0" xfId="7" applyFont="1" applyAlignment="1">
      <alignment vertical="center" wrapText="1"/>
    </xf>
    <xf numFmtId="0" fontId="3" fillId="0" borderId="1" xfId="3" applyFont="1" applyBorder="1"/>
    <xf numFmtId="0" fontId="3" fillId="0" borderId="0" xfId="3" applyFont="1" applyAlignment="1">
      <alignment horizontal="left" indent="1"/>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3" fillId="0" borderId="5" xfId="0" applyFont="1" applyBorder="1" applyAlignment="1">
      <alignment horizontal="center" vertical="top" wrapText="1"/>
    </xf>
    <xf numFmtId="0" fontId="3" fillId="0" borderId="15" xfId="0" applyFont="1" applyBorder="1" applyAlignment="1">
      <alignment horizontal="center" vertical="top" wrapText="1"/>
    </xf>
    <xf numFmtId="0" fontId="3" fillId="0" borderId="15" xfId="0" quotePrefix="1" applyFont="1" applyBorder="1" applyAlignment="1">
      <alignment horizontal="center" vertical="center" wrapText="1"/>
    </xf>
    <xf numFmtId="15" fontId="3" fillId="0" borderId="1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top" wrapText="1"/>
    </xf>
    <xf numFmtId="0" fontId="3" fillId="0" borderId="21" xfId="0" applyFont="1" applyBorder="1" applyAlignment="1">
      <alignment horizontal="left" vertical="top" wrapText="1"/>
    </xf>
    <xf numFmtId="0" fontId="3" fillId="0" borderId="18" xfId="0" applyFont="1" applyBorder="1" applyAlignment="1">
      <alignment horizontal="center" vertical="top" wrapText="1"/>
    </xf>
    <xf numFmtId="0" fontId="3" fillId="0" borderId="18" xfId="0" applyFont="1" applyBorder="1" applyAlignment="1">
      <alignment horizontal="left" vertical="top" wrapText="1"/>
    </xf>
    <xf numFmtId="164" fontId="3" fillId="0" borderId="18"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2" fillId="0" borderId="18" xfId="0" applyFont="1" applyBorder="1" applyAlignment="1">
      <alignment vertical="top" wrapText="1"/>
    </xf>
    <xf numFmtId="0" fontId="2" fillId="0" borderId="18" xfId="0" applyFont="1" applyBorder="1" applyAlignment="1">
      <alignment horizontal="center" vertical="top" wrapText="1"/>
    </xf>
    <xf numFmtId="0" fontId="2" fillId="25" borderId="15" xfId="0" applyFont="1" applyFill="1" applyBorder="1" applyAlignment="1">
      <alignment horizontal="center" vertical="top" wrapText="1"/>
    </xf>
    <xf numFmtId="0" fontId="2" fillId="0" borderId="21" xfId="0" applyFont="1" applyBorder="1" applyAlignment="1">
      <alignment horizontal="left" vertical="top" wrapText="1"/>
    </xf>
    <xf numFmtId="0" fontId="2" fillId="0" borderId="15" xfId="0" applyFont="1" applyBorder="1" applyAlignment="1">
      <alignment horizontal="center" vertical="top" wrapText="1"/>
    </xf>
    <xf numFmtId="164" fontId="2" fillId="0" borderId="18" xfId="0" applyNumberFormat="1" applyFont="1" applyBorder="1" applyAlignment="1">
      <alignment horizontal="center" vertical="top" wrapText="1"/>
    </xf>
    <xf numFmtId="0" fontId="2" fillId="0" borderId="1" xfId="0" applyFont="1" applyBorder="1" applyAlignment="1">
      <alignment horizontal="left" vertical="top" wrapText="1"/>
    </xf>
    <xf numFmtId="0" fontId="3" fillId="0" borderId="58" xfId="0" applyFont="1" applyBorder="1" applyAlignment="1">
      <alignment vertical="top" wrapText="1"/>
    </xf>
    <xf numFmtId="0" fontId="3" fillId="0" borderId="58" xfId="0" applyFont="1" applyBorder="1" applyAlignment="1">
      <alignment horizontal="center" vertical="top" wrapText="1"/>
    </xf>
    <xf numFmtId="164" fontId="3" fillId="0" borderId="58" xfId="0" applyNumberFormat="1" applyFont="1" applyBorder="1" applyAlignment="1">
      <alignment horizontal="center" vertical="top" wrapText="1"/>
    </xf>
    <xf numFmtId="0" fontId="3" fillId="0" borderId="15" xfId="0" applyFont="1" applyBorder="1" applyAlignment="1">
      <alignment horizontal="left" vertical="top" wrapText="1"/>
    </xf>
    <xf numFmtId="0" fontId="3" fillId="0" borderId="1" xfId="0" applyFont="1" applyBorder="1" applyAlignment="1">
      <alignment vertical="top" wrapText="1"/>
    </xf>
    <xf numFmtId="164" fontId="3" fillId="0" borderId="1" xfId="0" applyNumberFormat="1" applyFont="1" applyBorder="1" applyAlignment="1">
      <alignment horizontal="center" vertical="top" wrapText="1"/>
    </xf>
    <xf numFmtId="0" fontId="2" fillId="0" borderId="26" xfId="0" applyFont="1" applyBorder="1" applyAlignment="1">
      <alignment vertical="top" wrapText="1"/>
    </xf>
    <xf numFmtId="0" fontId="2" fillId="0" borderId="1" xfId="0" applyFont="1" applyBorder="1" applyAlignment="1">
      <alignment vertical="top" wrapText="1"/>
    </xf>
    <xf numFmtId="0" fontId="2" fillId="0" borderId="17" xfId="0" applyFont="1" applyBorder="1" applyAlignment="1">
      <alignment vertical="top" wrapText="1"/>
    </xf>
    <xf numFmtId="0" fontId="2" fillId="0" borderId="26" xfId="0" applyFont="1" applyBorder="1" applyAlignment="1">
      <alignment horizontal="center" vertical="top" wrapText="1"/>
    </xf>
    <xf numFmtId="0" fontId="2" fillId="0" borderId="26" xfId="0" applyFont="1" applyBorder="1" applyAlignment="1">
      <alignment horizontal="left" vertical="top" wrapText="1"/>
    </xf>
    <xf numFmtId="164" fontId="2" fillId="0" borderId="26" xfId="0" applyNumberFormat="1" applyFont="1" applyBorder="1" applyAlignment="1">
      <alignment horizontal="center" vertical="top" wrapText="1"/>
    </xf>
    <xf numFmtId="0" fontId="2" fillId="0" borderId="58" xfId="0" applyFont="1" applyBorder="1" applyAlignment="1">
      <alignment horizontal="center" vertical="top" wrapText="1"/>
    </xf>
    <xf numFmtId="0" fontId="2" fillId="0" borderId="58" xfId="0" applyFont="1" applyBorder="1" applyAlignment="1">
      <alignment vertical="top" wrapText="1"/>
    </xf>
    <xf numFmtId="164" fontId="2" fillId="0" borderId="58" xfId="0" applyNumberFormat="1" applyFont="1" applyBorder="1" applyAlignment="1">
      <alignment horizontal="center" vertical="top" wrapText="1"/>
    </xf>
    <xf numFmtId="0" fontId="2" fillId="0" borderId="59" xfId="0" applyFont="1" applyBorder="1" applyAlignment="1">
      <alignment horizontal="left" vertical="top" wrapText="1"/>
    </xf>
    <xf numFmtId="164" fontId="2" fillId="0" borderId="58" xfId="0" applyNumberFormat="1" applyFont="1" applyBorder="1" applyAlignment="1">
      <alignment horizontal="left" vertical="top" wrapText="1"/>
    </xf>
    <xf numFmtId="0" fontId="2" fillId="0" borderId="15" xfId="0" applyFont="1" applyBorder="1" applyAlignment="1">
      <alignment vertical="top" wrapText="1"/>
    </xf>
    <xf numFmtId="164" fontId="2" fillId="0" borderId="18" xfId="0" applyNumberFormat="1" applyFont="1" applyBorder="1" applyAlignment="1">
      <alignment horizontal="left"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0" xfId="2" applyFont="1"/>
    <xf numFmtId="0" fontId="2" fillId="0" borderId="0" xfId="2" applyFont="1" applyAlignment="1">
      <alignment horizontal="center"/>
    </xf>
    <xf numFmtId="0" fontId="2" fillId="0" borderId="71" xfId="4" applyFont="1" applyBorder="1" applyAlignment="1">
      <alignment vertical="center" wrapText="1"/>
    </xf>
    <xf numFmtId="0" fontId="2" fillId="0" borderId="71" xfId="4" applyFont="1" applyBorder="1" applyAlignment="1">
      <alignment horizontal="center" vertical="center" wrapText="1"/>
    </xf>
    <xf numFmtId="0" fontId="2" fillId="14" borderId="69" xfId="4" applyFont="1" applyFill="1" applyBorder="1" applyAlignment="1">
      <alignment horizontal="center" vertical="center" wrapText="1"/>
    </xf>
    <xf numFmtId="0" fontId="2" fillId="15" borderId="5" xfId="4" applyFont="1" applyFill="1" applyBorder="1" applyAlignment="1">
      <alignment horizontal="center" vertical="center" wrapText="1"/>
    </xf>
    <xf numFmtId="0" fontId="2" fillId="15" borderId="68" xfId="4" applyFont="1" applyFill="1" applyBorder="1" applyAlignment="1">
      <alignment horizontal="center" vertical="center" wrapText="1"/>
    </xf>
    <xf numFmtId="0" fontId="2" fillId="5" borderId="5" xfId="4" applyFont="1" applyFill="1" applyBorder="1" applyAlignment="1">
      <alignment horizontal="center" vertical="center" wrapText="1"/>
    </xf>
    <xf numFmtId="0" fontId="2" fillId="5" borderId="1" xfId="4" applyFont="1" applyFill="1" applyBorder="1" applyAlignment="1">
      <alignment horizontal="center" vertical="center" wrapText="1"/>
    </xf>
    <xf numFmtId="0" fontId="2" fillId="0" borderId="6" xfId="4" applyFont="1" applyBorder="1" applyAlignment="1">
      <alignment horizontal="center" vertical="center" wrapText="1"/>
    </xf>
    <xf numFmtId="0" fontId="2" fillId="0" borderId="15" xfId="4" applyFont="1" applyBorder="1" applyAlignment="1">
      <alignment vertical="center" wrapText="1"/>
    </xf>
    <xf numFmtId="0" fontId="2" fillId="0" borderId="15" xfId="4" applyFont="1" applyBorder="1" applyAlignment="1">
      <alignment horizontal="center" vertical="center" wrapText="1"/>
    </xf>
    <xf numFmtId="0" fontId="2" fillId="14" borderId="15" xfId="4" applyFont="1" applyFill="1" applyBorder="1" applyAlignment="1">
      <alignment horizontal="center" vertical="center" wrapText="1"/>
    </xf>
    <xf numFmtId="0" fontId="2" fillId="15" borderId="66" xfId="4" applyFont="1" applyFill="1" applyBorder="1" applyAlignment="1">
      <alignment horizontal="center" vertical="center" wrapText="1"/>
    </xf>
    <xf numFmtId="0" fontId="2" fillId="0" borderId="80" xfId="4" applyFont="1" applyBorder="1" applyAlignment="1">
      <alignment horizontal="center" vertical="center" wrapText="1"/>
    </xf>
    <xf numFmtId="49" fontId="2" fillId="5" borderId="15" xfId="4" applyNumberFormat="1" applyFont="1" applyFill="1" applyBorder="1" applyAlignment="1">
      <alignment horizontal="center" vertical="center" wrapText="1"/>
    </xf>
    <xf numFmtId="0" fontId="2" fillId="0" borderId="74" xfId="4" applyFont="1" applyBorder="1" applyAlignment="1">
      <alignment horizontal="center" vertical="center" wrapText="1"/>
    </xf>
    <xf numFmtId="0" fontId="2" fillId="3" borderId="72" xfId="4" applyFont="1" applyFill="1" applyBorder="1" applyAlignment="1">
      <alignment horizontal="center" vertical="center" wrapText="1"/>
    </xf>
    <xf numFmtId="0" fontId="2" fillId="14" borderId="2" xfId="4" applyFont="1" applyFill="1" applyBorder="1" applyAlignment="1">
      <alignment horizontal="center" vertical="center" wrapText="1"/>
    </xf>
    <xf numFmtId="0" fontId="2" fillId="15" borderId="67" xfId="4" applyFont="1" applyFill="1" applyBorder="1" applyAlignment="1">
      <alignment horizontal="center" vertical="center" wrapText="1"/>
    </xf>
    <xf numFmtId="0" fontId="2" fillId="0" borderId="78" xfId="4" applyFont="1" applyBorder="1" applyAlignment="1">
      <alignment horizontal="center" vertical="center" wrapText="1"/>
    </xf>
    <xf numFmtId="0" fontId="2" fillId="0" borderId="81" xfId="4" applyFont="1" applyBorder="1" applyAlignment="1">
      <alignment vertical="center" wrapText="1"/>
    </xf>
    <xf numFmtId="49" fontId="2" fillId="15" borderId="81" xfId="4" applyNumberFormat="1" applyFont="1" applyFill="1" applyBorder="1" applyAlignment="1">
      <alignment horizontal="center" vertical="center" wrapText="1"/>
    </xf>
    <xf numFmtId="0" fontId="2" fillId="0" borderId="1" xfId="4" applyFont="1" applyBorder="1" applyAlignment="1">
      <alignment vertical="center" wrapText="1"/>
    </xf>
    <xf numFmtId="0" fontId="2" fillId="0" borderId="1" xfId="4" applyFont="1" applyBorder="1" applyAlignment="1">
      <alignment horizontal="center" vertical="center" wrapText="1"/>
    </xf>
    <xf numFmtId="0" fontId="2" fillId="3" borderId="73" xfId="4" applyFont="1" applyFill="1" applyBorder="1" applyAlignment="1">
      <alignment horizontal="center" vertical="center" wrapText="1"/>
    </xf>
    <xf numFmtId="0" fontId="2" fillId="14" borderId="5" xfId="4" applyFont="1" applyFill="1" applyBorder="1" applyAlignment="1">
      <alignment horizontal="center" vertical="center" wrapText="1"/>
    </xf>
    <xf numFmtId="0" fontId="2" fillId="0" borderId="79" xfId="4" applyFont="1" applyBorder="1" applyAlignment="1">
      <alignment horizontal="center" vertical="center" wrapText="1"/>
    </xf>
    <xf numFmtId="0" fontId="2" fillId="0" borderId="83" xfId="4" applyFont="1" applyBorder="1" applyAlignment="1">
      <alignment vertical="center" wrapText="1"/>
    </xf>
    <xf numFmtId="49" fontId="2" fillId="14" borderId="83" xfId="4" applyNumberFormat="1" applyFont="1" applyFill="1" applyBorder="1" applyAlignment="1">
      <alignment horizontal="center" vertical="center" wrapText="1"/>
    </xf>
    <xf numFmtId="0" fontId="2" fillId="3" borderId="1" xfId="4" applyFont="1" applyFill="1" applyBorder="1" applyAlignment="1">
      <alignment horizontal="center" vertical="center" wrapText="1"/>
    </xf>
    <xf numFmtId="0" fontId="2" fillId="3" borderId="74" xfId="4" applyFont="1" applyFill="1" applyBorder="1" applyAlignment="1">
      <alignment horizontal="center" vertical="center" wrapText="1"/>
    </xf>
    <xf numFmtId="0" fontId="2" fillId="0" borderId="74" xfId="4" applyFont="1" applyBorder="1" applyAlignment="1">
      <alignment vertical="center" wrapText="1"/>
    </xf>
    <xf numFmtId="49" fontId="2" fillId="3" borderId="74" xfId="4" applyNumberFormat="1" applyFont="1" applyFill="1" applyBorder="1" applyAlignment="1">
      <alignment horizontal="center" vertical="center" wrapText="1"/>
    </xf>
    <xf numFmtId="0" fontId="2" fillId="0" borderId="16" xfId="4" applyFont="1" applyBorder="1" applyAlignment="1">
      <alignment horizontal="center" vertical="center" wrapText="1"/>
    </xf>
    <xf numFmtId="0" fontId="2" fillId="0" borderId="73" xfId="4" applyFont="1" applyBorder="1" applyAlignment="1">
      <alignment horizontal="center" vertical="center" wrapText="1"/>
    </xf>
    <xf numFmtId="0" fontId="2" fillId="0" borderId="2" xfId="4" applyFont="1" applyBorder="1" applyAlignment="1">
      <alignment horizontal="center" vertical="center" wrapText="1"/>
    </xf>
    <xf numFmtId="0" fontId="2" fillId="0" borderId="70" xfId="4" applyFont="1" applyBorder="1" applyAlignment="1">
      <alignment horizontal="center" vertical="center" wrapText="1"/>
    </xf>
    <xf numFmtId="0" fontId="2" fillId="0" borderId="0" xfId="4" applyFont="1" applyAlignment="1">
      <alignment vertical="top" wrapText="1"/>
    </xf>
    <xf numFmtId="0" fontId="2" fillId="0" borderId="1" xfId="4" applyFont="1" applyBorder="1" applyAlignment="1">
      <alignment horizontal="center" vertical="center" textRotation="90" wrapText="1"/>
    </xf>
    <xf numFmtId="0" fontId="2" fillId="0" borderId="73" xfId="4" applyFont="1" applyBorder="1" applyAlignment="1">
      <alignment vertical="center" wrapText="1"/>
    </xf>
    <xf numFmtId="0" fontId="2" fillId="0" borderId="2" xfId="4" applyFont="1" applyBorder="1" applyAlignment="1">
      <alignment vertical="center" wrapText="1"/>
    </xf>
    <xf numFmtId="0" fontId="2" fillId="0" borderId="70" xfId="4" applyFont="1" applyBorder="1" applyAlignment="1">
      <alignment vertical="center" wrapText="1"/>
    </xf>
    <xf numFmtId="0" fontId="2" fillId="0" borderId="79" xfId="4" applyFont="1" applyBorder="1" applyAlignment="1">
      <alignment vertical="center" wrapText="1"/>
    </xf>
    <xf numFmtId="15" fontId="2" fillId="0" borderId="0" xfId="4" applyNumberFormat="1" applyFont="1" applyAlignment="1">
      <alignment horizontal="center" vertical="center" textRotation="90" wrapText="1"/>
    </xf>
    <xf numFmtId="0" fontId="2" fillId="0" borderId="0" xfId="4" applyFont="1" applyAlignment="1">
      <alignment vertical="center" wrapText="1"/>
    </xf>
    <xf numFmtId="0" fontId="2" fillId="0" borderId="0" xfId="4" applyFont="1"/>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vertical="top" wrapText="1"/>
    </xf>
    <xf numFmtId="0" fontId="2" fillId="2" borderId="21" xfId="0" applyFont="1" applyFill="1" applyBorder="1" applyAlignment="1">
      <alignment vertical="top" wrapText="1"/>
    </xf>
    <xf numFmtId="0" fontId="2" fillId="0" borderId="19" xfId="0" applyFont="1" applyBorder="1" applyAlignment="1">
      <alignment vertical="top" wrapText="1"/>
    </xf>
    <xf numFmtId="0" fontId="2" fillId="0" borderId="58" xfId="0" applyFont="1" applyBorder="1" applyAlignment="1">
      <alignment horizontal="left" vertical="top" wrapText="1"/>
    </xf>
    <xf numFmtId="0" fontId="2" fillId="2" borderId="26" xfId="0" applyFont="1" applyFill="1" applyBorder="1" applyAlignment="1">
      <alignment horizontal="left" vertical="top" wrapText="1"/>
    </xf>
    <xf numFmtId="0" fontId="2" fillId="0" borderId="56" xfId="0" applyFont="1" applyBorder="1" applyAlignment="1">
      <alignment vertical="top" wrapText="1"/>
    </xf>
    <xf numFmtId="0" fontId="2" fillId="2" borderId="59" xfId="0" applyFont="1" applyFill="1" applyBorder="1" applyAlignment="1">
      <alignment horizontal="left" vertical="top" wrapText="1"/>
    </xf>
    <xf numFmtId="0" fontId="2" fillId="0" borderId="89" xfId="0" applyFont="1" applyBorder="1" applyAlignment="1">
      <alignment vertical="top" wrapText="1"/>
    </xf>
    <xf numFmtId="0" fontId="2" fillId="2" borderId="21" xfId="0" applyFont="1" applyFill="1" applyBorder="1" applyAlignment="1">
      <alignment horizontal="left" vertical="top" wrapText="1"/>
    </xf>
    <xf numFmtId="0" fontId="2" fillId="0" borderId="92" xfId="1" applyFont="1" applyBorder="1" applyAlignment="1">
      <alignment horizontal="center" vertical="center" wrapText="1"/>
    </xf>
    <xf numFmtId="0" fontId="3" fillId="0" borderId="0" xfId="3" applyFont="1" applyAlignment="1">
      <alignment horizontal="left" indent="1"/>
    </xf>
    <xf numFmtId="0" fontId="7" fillId="0" borderId="0" xfId="3" applyAlignment="1">
      <alignment horizontal="left" indent="1"/>
    </xf>
    <xf numFmtId="0" fontId="3" fillId="0" borderId="0" xfId="3" applyFont="1" applyAlignment="1">
      <alignment horizontal="left" vertical="top" wrapText="1" indent="1"/>
    </xf>
    <xf numFmtId="0" fontId="7" fillId="0" borderId="0" xfId="3" applyAlignment="1">
      <alignment horizontal="left" vertical="top" wrapText="1" indent="1"/>
    </xf>
    <xf numFmtId="0" fontId="3" fillId="0" borderId="12" xfId="3" applyFont="1" applyBorder="1" applyAlignment="1">
      <alignment vertical="top" wrapText="1"/>
    </xf>
    <xf numFmtId="0" fontId="7" fillId="0" borderId="10" xfId="3" applyBorder="1" applyAlignment="1">
      <alignment vertical="top"/>
    </xf>
    <xf numFmtId="0" fontId="7" fillId="0" borderId="11" xfId="3" applyBorder="1" applyAlignment="1">
      <alignment vertical="top"/>
    </xf>
    <xf numFmtId="0" fontId="3" fillId="0" borderId="0" xfId="3" applyFont="1" applyAlignment="1">
      <alignment horizontal="left" wrapText="1" indent="1"/>
    </xf>
    <xf numFmtId="0" fontId="7" fillId="0" borderId="0" xfId="3" applyAlignment="1">
      <alignment horizontal="left" wrapText="1" indent="1"/>
    </xf>
    <xf numFmtId="0" fontId="7" fillId="0" borderId="0" xfId="3"/>
    <xf numFmtId="0" fontId="19" fillId="0" borderId="8" xfId="3" applyFont="1" applyBorder="1" applyAlignment="1">
      <alignment horizontal="center"/>
    </xf>
    <xf numFmtId="0" fontId="19" fillId="0" borderId="9" xfId="3" applyFont="1" applyBorder="1" applyAlignment="1">
      <alignment horizontal="center"/>
    </xf>
    <xf numFmtId="0" fontId="19" fillId="0" borderId="2" xfId="3" applyFont="1" applyBorder="1" applyAlignment="1">
      <alignment horizontal="center"/>
    </xf>
    <xf numFmtId="0" fontId="7" fillId="0" borderId="8" xfId="3" applyBorder="1"/>
    <xf numFmtId="0" fontId="7" fillId="0" borderId="2" xfId="3" applyBorder="1"/>
    <xf numFmtId="0" fontId="12" fillId="0" borderId="8" xfId="3" applyFont="1" applyBorder="1"/>
    <xf numFmtId="0" fontId="12" fillId="0" borderId="2" xfId="3" applyFont="1" applyBorder="1"/>
    <xf numFmtId="0" fontId="12" fillId="0" borderId="9" xfId="3" applyFont="1" applyBorder="1"/>
    <xf numFmtId="0" fontId="13" fillId="2" borderId="1" xfId="0" applyFont="1" applyFill="1" applyBorder="1" applyAlignment="1">
      <alignment horizontal="center" vertical="top" wrapText="1"/>
    </xf>
    <xf numFmtId="0" fontId="13" fillId="2" borderId="8" xfId="0" applyFont="1" applyFill="1" applyBorder="1" applyAlignment="1">
      <alignment horizontal="center" vertical="top"/>
    </xf>
    <xf numFmtId="0" fontId="13" fillId="2" borderId="9" xfId="0" applyFont="1" applyFill="1" applyBorder="1" applyAlignment="1">
      <alignment horizontal="center" vertical="top"/>
    </xf>
    <xf numFmtId="0" fontId="13" fillId="2" borderId="2" xfId="0" applyFont="1" applyFill="1" applyBorder="1" applyAlignment="1">
      <alignment horizontal="center" vertical="top"/>
    </xf>
    <xf numFmtId="164" fontId="41" fillId="0" borderId="0" xfId="0" applyNumberFormat="1" applyFont="1" applyAlignment="1">
      <alignment horizontal="left" vertical="top" wrapText="1"/>
    </xf>
    <xf numFmtId="0" fontId="41" fillId="2" borderId="22" xfId="0" applyFont="1" applyFill="1" applyBorder="1" applyAlignment="1">
      <alignment horizontal="center" vertical="top" wrapText="1"/>
    </xf>
    <xf numFmtId="0" fontId="41" fillId="2" borderId="23" xfId="0" applyFont="1" applyFill="1" applyBorder="1" applyAlignment="1">
      <alignment horizontal="center" vertical="top" wrapText="1"/>
    </xf>
    <xf numFmtId="0" fontId="41" fillId="2" borderId="25" xfId="0" applyFont="1" applyFill="1" applyBorder="1" applyAlignment="1">
      <alignment horizontal="center" vertical="top" wrapText="1"/>
    </xf>
    <xf numFmtId="0" fontId="42" fillId="2" borderId="22" xfId="0" applyFont="1" applyFill="1" applyBorder="1" applyAlignment="1">
      <alignment horizontal="center" vertical="top"/>
    </xf>
    <xf numFmtId="0" fontId="42" fillId="2" borderId="25" xfId="0" applyFont="1" applyFill="1" applyBorder="1" applyAlignment="1">
      <alignment horizontal="center" vertical="top"/>
    </xf>
    <xf numFmtId="0" fontId="41" fillId="4" borderId="61" xfId="0" applyFont="1" applyFill="1" applyBorder="1" applyAlignment="1">
      <alignment horizontal="left" vertical="center" wrapText="1"/>
    </xf>
    <xf numFmtId="0" fontId="41" fillId="4" borderId="13" xfId="0" applyFont="1" applyFill="1" applyBorder="1" applyAlignment="1">
      <alignment horizontal="left" vertical="center" wrapText="1"/>
    </xf>
    <xf numFmtId="0" fontId="41" fillId="4" borderId="14" xfId="0" applyFont="1" applyFill="1" applyBorder="1" applyAlignment="1">
      <alignment horizontal="left" vertical="center" wrapText="1"/>
    </xf>
    <xf numFmtId="0" fontId="41" fillId="4" borderId="61" xfId="0" applyFont="1" applyFill="1" applyBorder="1" applyAlignment="1">
      <alignment horizontal="left" vertical="top" wrapText="1"/>
    </xf>
    <xf numFmtId="0" fontId="41" fillId="4" borderId="13" xfId="0" applyFont="1" applyFill="1" applyBorder="1" applyAlignment="1">
      <alignment horizontal="left" vertical="top" wrapText="1"/>
    </xf>
    <xf numFmtId="0" fontId="41" fillId="4" borderId="14" xfId="0" applyFont="1" applyFill="1" applyBorder="1" applyAlignment="1">
      <alignment horizontal="left" vertical="top" wrapText="1"/>
    </xf>
    <xf numFmtId="0" fontId="41" fillId="4" borderId="65" xfId="0" applyFont="1" applyFill="1" applyBorder="1" applyAlignment="1">
      <alignment horizontal="left" vertical="top" wrapText="1"/>
    </xf>
    <xf numFmtId="0" fontId="41" fillId="4" borderId="28" xfId="0" applyFont="1" applyFill="1" applyBorder="1" applyAlignment="1">
      <alignment horizontal="left" vertical="top" wrapText="1"/>
    </xf>
    <xf numFmtId="0" fontId="41" fillId="4" borderId="94" xfId="0" applyFont="1" applyFill="1" applyBorder="1" applyAlignment="1">
      <alignment horizontal="left" vertical="top" wrapText="1"/>
    </xf>
    <xf numFmtId="0" fontId="42" fillId="0" borderId="62" xfId="0" applyFont="1" applyBorder="1" applyAlignment="1">
      <alignment horizontal="center" vertical="top"/>
    </xf>
    <xf numFmtId="0" fontId="42" fillId="0" borderId="25" xfId="0" applyFont="1" applyBorder="1" applyAlignment="1">
      <alignment horizontal="center" vertical="top"/>
    </xf>
    <xf numFmtId="0" fontId="41" fillId="2" borderId="22" xfId="0" applyFont="1" applyFill="1" applyBorder="1" applyAlignment="1">
      <alignment horizontal="center" vertical="top"/>
    </xf>
    <xf numFmtId="0" fontId="41" fillId="2" borderId="23" xfId="0" applyFont="1" applyFill="1" applyBorder="1" applyAlignment="1">
      <alignment horizontal="center" vertical="top"/>
    </xf>
    <xf numFmtId="0" fontId="41" fillId="2" borderId="25" xfId="0" applyFont="1" applyFill="1" applyBorder="1" applyAlignment="1">
      <alignment horizontal="center" vertical="top"/>
    </xf>
    <xf numFmtId="0" fontId="41" fillId="0" borderId="22" xfId="0" applyFont="1" applyBorder="1" applyAlignment="1">
      <alignment horizontal="center" vertical="top" wrapText="1"/>
    </xf>
    <xf numFmtId="0" fontId="41" fillId="0" borderId="23" xfId="0" applyFont="1" applyBorder="1" applyAlignment="1">
      <alignment horizontal="center" vertical="top" wrapText="1"/>
    </xf>
    <xf numFmtId="0" fontId="41" fillId="0" borderId="25" xfId="0" applyFont="1" applyBorder="1" applyAlignment="1">
      <alignment horizontal="center" vertical="top" wrapText="1"/>
    </xf>
    <xf numFmtId="0" fontId="44" fillId="6" borderId="58" xfId="0" applyFont="1" applyFill="1" applyBorder="1" applyAlignment="1">
      <alignment horizontal="center" vertical="center" wrapText="1"/>
    </xf>
    <xf numFmtId="0" fontId="44" fillId="6" borderId="31"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14" borderId="58" xfId="0" applyFont="1" applyFill="1" applyBorder="1" applyAlignment="1">
      <alignment horizontal="center" vertical="center" wrapText="1"/>
    </xf>
    <xf numFmtId="0" fontId="44" fillId="14" borderId="31" xfId="0" applyFont="1" applyFill="1" applyBorder="1" applyAlignment="1">
      <alignment horizontal="center" vertical="center" wrapText="1"/>
    </xf>
    <xf numFmtId="0" fontId="41" fillId="4" borderId="33" xfId="0" applyFont="1" applyFill="1" applyBorder="1" applyAlignment="1">
      <alignment horizontal="left" vertical="center" wrapText="1"/>
    </xf>
    <xf numFmtId="0" fontId="41" fillId="4" borderId="101" xfId="0" applyFont="1" applyFill="1" applyBorder="1" applyAlignment="1">
      <alignment horizontal="left" vertical="center" wrapText="1"/>
    </xf>
    <xf numFmtId="0" fontId="41" fillId="4" borderId="102" xfId="0" applyFont="1" applyFill="1" applyBorder="1" applyAlignment="1">
      <alignment horizontal="left" vertical="center" wrapText="1"/>
    </xf>
    <xf numFmtId="0" fontId="44" fillId="12" borderId="44" xfId="2" applyFont="1" applyFill="1" applyBorder="1" applyAlignment="1">
      <alignment horizontal="left" vertical="top" wrapText="1"/>
    </xf>
    <xf numFmtId="0" fontId="44" fillId="12" borderId="9" xfId="2" applyFont="1" applyFill="1" applyBorder="1" applyAlignment="1">
      <alignment horizontal="left" vertical="top" wrapText="1"/>
    </xf>
    <xf numFmtId="0" fontId="42" fillId="11" borderId="8" xfId="2" applyFont="1" applyFill="1" applyBorder="1" applyAlignment="1">
      <alignment horizontal="left" vertical="top" wrapText="1"/>
    </xf>
    <xf numFmtId="0" fontId="44" fillId="11" borderId="9" xfId="2" applyFont="1" applyFill="1" applyBorder="1" applyAlignment="1">
      <alignment horizontal="left" vertical="top" wrapText="1"/>
    </xf>
    <xf numFmtId="0" fontId="44" fillId="13" borderId="45" xfId="2" applyFont="1" applyFill="1" applyBorder="1" applyAlignment="1">
      <alignment horizontal="left" vertical="top" wrapText="1"/>
    </xf>
    <xf numFmtId="0" fontId="44" fillId="13" borderId="46" xfId="2" applyFont="1" applyFill="1" applyBorder="1" applyAlignment="1">
      <alignment horizontal="left" vertical="top" wrapText="1"/>
    </xf>
    <xf numFmtId="0" fontId="44" fillId="13" borderId="50" xfId="2" applyFont="1" applyFill="1" applyBorder="1" applyAlignment="1">
      <alignment horizontal="left" vertical="top" wrapText="1"/>
    </xf>
    <xf numFmtId="0" fontId="42" fillId="16" borderId="8" xfId="2" applyFont="1" applyFill="1" applyBorder="1" applyAlignment="1">
      <alignment horizontal="left" vertical="top" wrapText="1"/>
    </xf>
    <xf numFmtId="0" fontId="44" fillId="16" borderId="9" xfId="2" applyFont="1" applyFill="1" applyBorder="1" applyAlignment="1">
      <alignment horizontal="left" vertical="top" wrapText="1"/>
    </xf>
    <xf numFmtId="0" fontId="44" fillId="16" borderId="43" xfId="2" applyFont="1" applyFill="1" applyBorder="1" applyAlignment="1">
      <alignment horizontal="left" vertical="top" wrapText="1"/>
    </xf>
    <xf numFmtId="0" fontId="25" fillId="0" borderId="91" xfId="2" applyFont="1" applyBorder="1" applyAlignment="1">
      <alignment horizontal="center"/>
    </xf>
    <xf numFmtId="0" fontId="25" fillId="0" borderId="57" xfId="2" applyFont="1" applyBorder="1" applyAlignment="1">
      <alignment horizontal="center"/>
    </xf>
    <xf numFmtId="0" fontId="25" fillId="0" borderId="65" xfId="2" applyFont="1" applyBorder="1" applyAlignment="1">
      <alignment horizontal="center"/>
    </xf>
    <xf numFmtId="0" fontId="44" fillId="12" borderId="91" xfId="2" applyFont="1" applyFill="1" applyBorder="1" applyAlignment="1">
      <alignment horizontal="left" vertical="top" wrapText="1"/>
    </xf>
    <xf numFmtId="0" fontId="44" fillId="12" borderId="4" xfId="2" applyFont="1" applyFill="1" applyBorder="1" applyAlignment="1">
      <alignment horizontal="left" vertical="top" wrapText="1"/>
    </xf>
    <xf numFmtId="0" fontId="44" fillId="12" borderId="5" xfId="2" applyFont="1" applyFill="1" applyBorder="1" applyAlignment="1">
      <alignment horizontal="left" vertical="top" wrapText="1"/>
    </xf>
    <xf numFmtId="0" fontId="44" fillId="12" borderId="57" xfId="2" applyFont="1" applyFill="1" applyBorder="1" applyAlignment="1">
      <alignment horizontal="left" vertical="top" wrapText="1"/>
    </xf>
    <xf numFmtId="0" fontId="44" fillId="12" borderId="0" xfId="2" applyFont="1" applyFill="1" applyAlignment="1">
      <alignment horizontal="left" vertical="top" wrapText="1"/>
    </xf>
    <xf numFmtId="0" fontId="44" fillId="12" borderId="7" xfId="2" applyFont="1" applyFill="1" applyBorder="1" applyAlignment="1">
      <alignment horizontal="left" vertical="top" wrapText="1"/>
    </xf>
    <xf numFmtId="0" fontId="44" fillId="12" borderId="65" xfId="2" applyFont="1" applyFill="1" applyBorder="1" applyAlignment="1">
      <alignment horizontal="left" vertical="top" wrapText="1"/>
    </xf>
    <xf numFmtId="0" fontId="44" fillId="12" borderId="28" xfId="2" applyFont="1" applyFill="1" applyBorder="1" applyAlignment="1">
      <alignment horizontal="left" vertical="top" wrapText="1"/>
    </xf>
    <xf numFmtId="0" fontId="44" fillId="12" borderId="29" xfId="2" applyFont="1" applyFill="1" applyBorder="1" applyAlignment="1">
      <alignment horizontal="left" vertical="top" wrapText="1"/>
    </xf>
    <xf numFmtId="0" fontId="44" fillId="11" borderId="1" xfId="2" applyFont="1" applyFill="1" applyBorder="1" applyAlignment="1">
      <alignment horizontal="left" vertical="top" wrapText="1"/>
    </xf>
    <xf numFmtId="0" fontId="44" fillId="11" borderId="26" xfId="2" applyFont="1" applyFill="1" applyBorder="1" applyAlignment="1">
      <alignment horizontal="left" vertical="top" wrapText="1"/>
    </xf>
    <xf numFmtId="0" fontId="44" fillId="13" borderId="1" xfId="2" applyFont="1" applyFill="1" applyBorder="1" applyAlignment="1">
      <alignment horizontal="left" vertical="top" wrapText="1"/>
    </xf>
    <xf numFmtId="0" fontId="44" fillId="13" borderId="8" xfId="2" applyFont="1" applyFill="1" applyBorder="1" applyAlignment="1">
      <alignment horizontal="left" vertical="top" wrapText="1"/>
    </xf>
    <xf numFmtId="0" fontId="44" fillId="13" borderId="26" xfId="2" applyFont="1" applyFill="1" applyBorder="1" applyAlignment="1">
      <alignment horizontal="left" vertical="top" wrapText="1"/>
    </xf>
    <xf numFmtId="0" fontId="44" fillId="13" borderId="36" xfId="2" applyFont="1" applyFill="1" applyBorder="1" applyAlignment="1">
      <alignment horizontal="left" vertical="top" wrapText="1"/>
    </xf>
    <xf numFmtId="0" fontId="44" fillId="16" borderId="52" xfId="2" applyFont="1" applyFill="1" applyBorder="1" applyAlignment="1">
      <alignment horizontal="left" vertical="top" wrapText="1"/>
    </xf>
    <xf numFmtId="0" fontId="44" fillId="16" borderId="1" xfId="2" applyFont="1" applyFill="1" applyBorder="1" applyAlignment="1">
      <alignment horizontal="left" vertical="top" wrapText="1"/>
    </xf>
    <xf numFmtId="0" fontId="44" fillId="16" borderId="30" xfId="2" applyFont="1" applyFill="1" applyBorder="1" applyAlignment="1">
      <alignment horizontal="left" vertical="top" wrapText="1"/>
    </xf>
    <xf numFmtId="0" fontId="44" fillId="16" borderId="55" xfId="2" applyFont="1" applyFill="1" applyBorder="1" applyAlignment="1">
      <alignment horizontal="left" vertical="top" wrapText="1"/>
    </xf>
    <xf numFmtId="0" fontId="44" fillId="16" borderId="26" xfId="2" applyFont="1" applyFill="1" applyBorder="1" applyAlignment="1">
      <alignment horizontal="left" vertical="top" wrapText="1"/>
    </xf>
    <xf numFmtId="0" fontId="44" fillId="16" borderId="56" xfId="2" applyFont="1" applyFill="1" applyBorder="1" applyAlignment="1">
      <alignment horizontal="left" vertical="top" wrapText="1"/>
    </xf>
    <xf numFmtId="0" fontId="25" fillId="0" borderId="0" xfId="0" applyFont="1" applyAlignment="1">
      <alignment horizontal="right" vertical="top" wrapText="1"/>
    </xf>
    <xf numFmtId="0" fontId="44" fillId="11" borderId="45" xfId="2" applyFont="1" applyFill="1" applyBorder="1" applyAlignment="1">
      <alignment horizontal="left" vertical="top" wrapText="1"/>
    </xf>
    <xf numFmtId="0" fontId="44" fillId="11" borderId="46" xfId="2" applyFont="1" applyFill="1" applyBorder="1" applyAlignment="1">
      <alignment horizontal="left" vertical="top" wrapText="1"/>
    </xf>
    <xf numFmtId="0" fontId="44" fillId="13" borderId="9" xfId="2" applyFont="1" applyFill="1" applyBorder="1" applyAlignment="1">
      <alignment horizontal="left" vertical="top" wrapText="1"/>
    </xf>
    <xf numFmtId="0" fontId="44" fillId="13" borderId="2" xfId="2" applyFont="1" applyFill="1" applyBorder="1" applyAlignment="1">
      <alignment horizontal="left" vertical="top" wrapText="1"/>
    </xf>
    <xf numFmtId="0" fontId="25" fillId="0" borderId="28" xfId="2" applyFont="1" applyBorder="1" applyAlignment="1">
      <alignment horizontal="center"/>
    </xf>
    <xf numFmtId="0" fontId="25" fillId="12" borderId="22" xfId="2" applyFont="1" applyFill="1" applyBorder="1" applyAlignment="1">
      <alignment horizontal="center"/>
    </xf>
    <xf numFmtId="0" fontId="25" fillId="12" borderId="23" xfId="2" applyFont="1" applyFill="1" applyBorder="1" applyAlignment="1">
      <alignment horizontal="center"/>
    </xf>
    <xf numFmtId="0" fontId="25" fillId="12" borderId="25" xfId="2" applyFont="1" applyFill="1" applyBorder="1" applyAlignment="1">
      <alignment horizontal="center"/>
    </xf>
    <xf numFmtId="0" fontId="25" fillId="11" borderId="22" xfId="2" applyFont="1" applyFill="1" applyBorder="1" applyAlignment="1">
      <alignment horizontal="center"/>
    </xf>
    <xf numFmtId="0" fontId="25" fillId="11" borderId="23" xfId="2" applyFont="1" applyFill="1" applyBorder="1" applyAlignment="1">
      <alignment horizontal="center"/>
    </xf>
    <xf numFmtId="0" fontId="25" fillId="11" borderId="25" xfId="2" applyFont="1" applyFill="1" applyBorder="1" applyAlignment="1">
      <alignment horizontal="center"/>
    </xf>
    <xf numFmtId="0" fontId="25" fillId="13" borderId="22" xfId="2" applyFont="1" applyFill="1" applyBorder="1" applyAlignment="1">
      <alignment horizontal="center"/>
    </xf>
    <xf numFmtId="0" fontId="25" fillId="13" borderId="23" xfId="2" applyFont="1" applyFill="1" applyBorder="1" applyAlignment="1">
      <alignment horizontal="center"/>
    </xf>
    <xf numFmtId="0" fontId="25" fillId="13" borderId="25" xfId="2" applyFont="1" applyFill="1" applyBorder="1" applyAlignment="1">
      <alignment horizontal="center"/>
    </xf>
    <xf numFmtId="0" fontId="25" fillId="16" borderId="22" xfId="2" applyFont="1" applyFill="1" applyBorder="1" applyAlignment="1">
      <alignment horizontal="center"/>
    </xf>
    <xf numFmtId="0" fontId="25" fillId="16" borderId="23" xfId="2" applyFont="1" applyFill="1" applyBorder="1" applyAlignment="1">
      <alignment horizontal="center"/>
    </xf>
    <xf numFmtId="0" fontId="25" fillId="16" borderId="34" xfId="2" applyFont="1" applyFill="1" applyBorder="1" applyAlignment="1">
      <alignment horizontal="center"/>
    </xf>
    <xf numFmtId="0" fontId="2" fillId="0" borderId="3" xfId="4" applyFont="1" applyBorder="1" applyAlignment="1">
      <alignment horizontal="left" vertical="top" wrapText="1"/>
    </xf>
    <xf numFmtId="0" fontId="2" fillId="0" borderId="5" xfId="4" applyFont="1" applyBorder="1" applyAlignment="1">
      <alignment horizontal="left" vertical="top" wrapText="1"/>
    </xf>
    <xf numFmtId="0" fontId="2" fillId="0" borderId="76" xfId="4" applyFont="1" applyBorder="1" applyAlignment="1">
      <alignment horizontal="left" vertical="top" wrapText="1"/>
    </xf>
    <xf numFmtId="0" fontId="2" fillId="0" borderId="82" xfId="4" applyFont="1" applyBorder="1" applyAlignment="1">
      <alignment horizontal="left" vertical="top" wrapText="1"/>
    </xf>
    <xf numFmtId="0" fontId="2" fillId="0" borderId="84" xfId="4" applyFont="1" applyBorder="1" applyAlignment="1">
      <alignment horizontal="left" vertical="top" wrapText="1"/>
    </xf>
    <xf numFmtId="0" fontId="2" fillId="0" borderId="85" xfId="4" applyFont="1" applyBorder="1" applyAlignment="1">
      <alignment horizontal="left" vertical="top" wrapText="1"/>
    </xf>
    <xf numFmtId="0" fontId="2" fillId="0" borderId="86" xfId="4" applyFont="1" applyBorder="1" applyAlignment="1">
      <alignment horizontal="left" vertical="top" wrapText="1"/>
    </xf>
    <xf numFmtId="0" fontId="2" fillId="0" borderId="87" xfId="4" applyFont="1" applyBorder="1" applyAlignment="1">
      <alignment horizontal="left" vertical="top" wrapText="1"/>
    </xf>
    <xf numFmtId="164" fontId="13" fillId="0" borderId="0" xfId="1" applyNumberFormat="1" applyFont="1" applyAlignment="1">
      <alignment horizontal="center" vertical="top" wrapText="1"/>
    </xf>
    <xf numFmtId="165" fontId="28" fillId="0" borderId="0" xfId="4" applyNumberFormat="1" applyFont="1" applyAlignment="1">
      <alignment horizontal="left"/>
    </xf>
    <xf numFmtId="165" fontId="6" fillId="0" borderId="0" xfId="4" applyNumberFormat="1" applyAlignment="1">
      <alignment horizontal="left"/>
    </xf>
    <xf numFmtId="0" fontId="27" fillId="0" borderId="15" xfId="4" applyFont="1" applyBorder="1" applyAlignment="1">
      <alignment horizontal="center" vertical="center" wrapText="1"/>
    </xf>
    <xf numFmtId="0" fontId="27" fillId="0" borderId="8" xfId="4" applyFont="1" applyBorder="1" applyAlignment="1">
      <alignment horizontal="left"/>
    </xf>
    <xf numFmtId="0" fontId="27" fillId="0" borderId="9" xfId="4" applyFont="1" applyBorder="1" applyAlignment="1">
      <alignment horizontal="left"/>
    </xf>
    <xf numFmtId="0" fontId="27" fillId="0" borderId="2" xfId="4" applyFont="1" applyBorder="1" applyAlignment="1">
      <alignment horizontal="left"/>
    </xf>
    <xf numFmtId="0" fontId="6" fillId="0" borderId="8" xfId="4" applyBorder="1" applyAlignment="1">
      <alignment horizontal="center"/>
    </xf>
    <xf numFmtId="0" fontId="6" fillId="0" borderId="9" xfId="4" applyBorder="1" applyAlignment="1">
      <alignment horizontal="center"/>
    </xf>
    <xf numFmtId="0" fontId="6" fillId="0" borderId="2" xfId="4" applyBorder="1" applyAlignment="1">
      <alignment horizontal="center"/>
    </xf>
    <xf numFmtId="0" fontId="25" fillId="0" borderId="8" xfId="4" applyFont="1" applyBorder="1" applyAlignment="1">
      <alignment horizontal="left" vertical="center" wrapText="1"/>
    </xf>
    <xf numFmtId="0" fontId="25" fillId="0" borderId="2" xfId="4" applyFont="1" applyBorder="1" applyAlignment="1">
      <alignment horizontal="left" vertical="center" wrapText="1"/>
    </xf>
    <xf numFmtId="0" fontId="14" fillId="0" borderId="95" xfId="7" applyFont="1" applyBorder="1" applyAlignment="1">
      <alignment horizontal="center" vertical="center" wrapText="1"/>
    </xf>
    <xf numFmtId="0" fontId="14" fillId="0" borderId="96" xfId="7" applyFont="1" applyBorder="1" applyAlignment="1">
      <alignment horizontal="center" vertical="center" wrapText="1"/>
    </xf>
    <xf numFmtId="0" fontId="12" fillId="26" borderId="1" xfId="7" applyFont="1" applyFill="1" applyBorder="1" applyAlignment="1">
      <alignment horizontal="left"/>
    </xf>
    <xf numFmtId="0" fontId="67" fillId="19" borderId="0" xfId="7" applyFont="1" applyFill="1" applyAlignment="1">
      <alignment horizontal="left" vertical="center" wrapText="1"/>
    </xf>
    <xf numFmtId="0" fontId="67" fillId="19" borderId="100" xfId="7" applyFont="1" applyFill="1" applyBorder="1" applyAlignment="1">
      <alignment horizontal="left" vertical="center" wrapText="1"/>
    </xf>
    <xf numFmtId="0" fontId="67" fillId="19" borderId="99" xfId="7" applyFont="1" applyFill="1" applyBorder="1" applyAlignment="1">
      <alignment horizontal="left" vertical="center" wrapText="1"/>
    </xf>
    <xf numFmtId="0" fontId="67" fillId="19" borderId="98" xfId="7" applyFont="1" applyFill="1" applyBorder="1" applyAlignment="1">
      <alignment horizontal="left" vertical="center" wrapText="1"/>
    </xf>
    <xf numFmtId="0" fontId="14" fillId="12" borderId="1" xfId="7" applyFont="1" applyFill="1" applyBorder="1" applyAlignment="1">
      <alignment horizontal="left" vertical="top" wrapText="1"/>
    </xf>
    <xf numFmtId="0" fontId="65" fillId="18" borderId="0" xfId="7" applyFont="1" applyFill="1" applyAlignment="1">
      <alignment horizontal="center" vertical="center" wrapText="1"/>
    </xf>
    <xf numFmtId="0" fontId="66" fillId="0" borderId="0" xfId="7" applyFont="1" applyAlignment="1">
      <alignment horizontal="center" vertical="center" wrapText="1"/>
    </xf>
    <xf numFmtId="0" fontId="67" fillId="19" borderId="1" xfId="7" applyFont="1" applyFill="1" applyBorder="1" applyAlignment="1">
      <alignment horizontal="left" vertical="center" wrapText="1"/>
    </xf>
    <xf numFmtId="0" fontId="67" fillId="0" borderId="0" xfId="7" applyFont="1" applyAlignment="1">
      <alignment horizontal="left" vertical="center" wrapText="1"/>
    </xf>
    <xf numFmtId="0" fontId="16" fillId="0" borderId="0" xfId="7" applyFont="1" applyAlignment="1">
      <alignment horizontal="left" vertical="center" wrapText="1"/>
    </xf>
    <xf numFmtId="0" fontId="16" fillId="0" borderId="0" xfId="7" applyFont="1" applyAlignment="1">
      <alignment vertical="center" wrapText="1"/>
    </xf>
    <xf numFmtId="49" fontId="69" fillId="0" borderId="0" xfId="7" applyNumberFormat="1" applyFont="1" applyAlignment="1">
      <alignment horizontal="right" wrapText="1"/>
    </xf>
    <xf numFmtId="0" fontId="2" fillId="0" borderId="3" xfId="8" applyFont="1" applyBorder="1" applyAlignment="1">
      <alignment horizontal="left" vertical="top" wrapText="1"/>
    </xf>
    <xf numFmtId="0" fontId="2" fillId="0" borderId="5" xfId="8" applyFont="1" applyBorder="1" applyAlignment="1">
      <alignment horizontal="left" vertical="top" wrapText="1"/>
    </xf>
    <xf numFmtId="0" fontId="2" fillId="0" borderId="76" xfId="8" applyFont="1" applyBorder="1" applyAlignment="1">
      <alignment horizontal="left" vertical="top" wrapText="1"/>
    </xf>
    <xf numFmtId="0" fontId="2" fillId="0" borderId="82" xfId="8" applyFont="1" applyBorder="1" applyAlignment="1">
      <alignment horizontal="left" vertical="top" wrapText="1"/>
    </xf>
    <xf numFmtId="0" fontId="2" fillId="0" borderId="84" xfId="8" applyFont="1" applyBorder="1" applyAlignment="1">
      <alignment horizontal="left" vertical="top" wrapText="1"/>
    </xf>
    <xf numFmtId="0" fontId="2" fillId="0" borderId="85" xfId="8" applyFont="1" applyBorder="1" applyAlignment="1">
      <alignment horizontal="left" vertical="top" wrapText="1"/>
    </xf>
    <xf numFmtId="0" fontId="2" fillId="0" borderId="86" xfId="8" applyFont="1" applyBorder="1" applyAlignment="1">
      <alignment horizontal="left" vertical="top" wrapText="1"/>
    </xf>
    <xf numFmtId="0" fontId="2" fillId="0" borderId="87" xfId="8" applyFont="1" applyBorder="1" applyAlignment="1">
      <alignment horizontal="left" vertical="top" wrapText="1"/>
    </xf>
    <xf numFmtId="165" fontId="28" fillId="0" borderId="0" xfId="8" applyNumberFormat="1" applyFont="1" applyAlignment="1">
      <alignment horizontal="left"/>
    </xf>
    <xf numFmtId="165" fontId="3" fillId="0" borderId="0" xfId="8" applyNumberFormat="1" applyAlignment="1">
      <alignment horizontal="left"/>
    </xf>
    <xf numFmtId="0" fontId="27" fillId="0" borderId="15" xfId="8" applyFont="1" applyBorder="1" applyAlignment="1">
      <alignment horizontal="center" vertical="center" wrapText="1"/>
    </xf>
    <xf numFmtId="0" fontId="27" fillId="0" borderId="8" xfId="8" applyFont="1" applyBorder="1" applyAlignment="1">
      <alignment horizontal="left"/>
    </xf>
    <xf numFmtId="0" fontId="27" fillId="0" borderId="9" xfId="8" applyFont="1" applyBorder="1" applyAlignment="1">
      <alignment horizontal="left"/>
    </xf>
    <xf numFmtId="0" fontId="27" fillId="0" borderId="2" xfId="8" applyFont="1" applyBorder="1" applyAlignment="1">
      <alignment horizontal="left"/>
    </xf>
    <xf numFmtId="0" fontId="3" fillId="0" borderId="8" xfId="8" applyBorder="1" applyAlignment="1">
      <alignment horizontal="center"/>
    </xf>
    <xf numFmtId="0" fontId="3" fillId="0" borderId="9" xfId="8" applyBorder="1" applyAlignment="1">
      <alignment horizontal="center"/>
    </xf>
    <xf numFmtId="0" fontId="3" fillId="0" borderId="2" xfId="8" applyBorder="1" applyAlignment="1">
      <alignment horizontal="center"/>
    </xf>
    <xf numFmtId="0" fontId="25" fillId="0" borderId="8" xfId="8" applyFont="1" applyBorder="1" applyAlignment="1">
      <alignment horizontal="left" vertical="center" wrapText="1"/>
    </xf>
    <xf numFmtId="0" fontId="25" fillId="0" borderId="2" xfId="8" applyFont="1" applyBorder="1" applyAlignment="1">
      <alignment horizontal="left" vertical="center" wrapText="1"/>
    </xf>
    <xf numFmtId="0" fontId="44" fillId="14" borderId="17" xfId="0" applyFont="1" applyFill="1" applyBorder="1" applyAlignment="1">
      <alignment horizontal="center" vertical="center" wrapText="1"/>
    </xf>
    <xf numFmtId="0" fontId="41" fillId="4" borderId="65" xfId="0" applyFont="1" applyFill="1" applyBorder="1" applyAlignment="1">
      <alignment horizontal="left" vertical="center" wrapText="1"/>
    </xf>
    <xf numFmtId="0" fontId="61" fillId="0" borderId="92" xfId="1" applyFont="1" applyBorder="1" applyAlignment="1">
      <alignment horizontal="center" vertical="center"/>
    </xf>
    <xf numFmtId="0" fontId="61" fillId="2" borderId="92" xfId="1" applyFont="1" applyFill="1" applyBorder="1" applyAlignment="1">
      <alignment horizontal="center" vertical="center"/>
    </xf>
    <xf numFmtId="0" fontId="61" fillId="0" borderId="92" xfId="1" applyFont="1" applyBorder="1" applyAlignment="1">
      <alignment horizontal="center" vertical="center" wrapText="1"/>
    </xf>
    <xf numFmtId="0" fontId="61" fillId="2" borderId="92" xfId="1" applyFont="1" applyFill="1" applyBorder="1" applyAlignment="1">
      <alignment horizontal="center" vertical="center" wrapText="1"/>
    </xf>
  </cellXfs>
  <cellStyles count="9">
    <cellStyle name="Neutral" xfId="5" builtinId="28"/>
    <cellStyle name="Normal" xfId="0" builtinId="0"/>
    <cellStyle name="Normal 2" xfId="1" xr:uid="{00000000-0005-0000-0000-000002000000}"/>
    <cellStyle name="Normal 3" xfId="2" xr:uid="{00000000-0005-0000-0000-000003000000}"/>
    <cellStyle name="Normal 3 2" xfId="6" xr:uid="{00000000-0005-0000-0000-000004000000}"/>
    <cellStyle name="Normal 4" xfId="3" xr:uid="{00000000-0005-0000-0000-000005000000}"/>
    <cellStyle name="Normal 4 2" xfId="4" xr:uid="{00000000-0005-0000-0000-000006000000}"/>
    <cellStyle name="Normal 4 2 2" xfId="8" xr:uid="{17DF0C27-5BCA-254B-9E47-72D0F87BE31B}"/>
    <cellStyle name="Normal 5" xfId="7" xr:uid="{5E10BDFA-B3B3-4A80-AE23-85144F2FD7A2}"/>
  </cellStyles>
  <dxfs count="233">
    <dxf>
      <font>
        <color theme="2"/>
      </font>
      <fill>
        <patternFill patternType="solid">
          <bgColor theme="2"/>
        </patternFill>
      </fill>
    </dxf>
    <dxf>
      <fill>
        <patternFill>
          <bgColor rgb="FF92D050"/>
        </patternFill>
      </fill>
    </dxf>
    <dxf>
      <font>
        <color theme="0"/>
      </font>
      <fill>
        <patternFill>
          <bgColor rgb="FFFF0000"/>
        </patternFill>
      </fill>
    </dxf>
    <dxf>
      <font>
        <color theme="2"/>
      </font>
      <fill>
        <patternFill patternType="solid">
          <bgColor theme="2"/>
        </patternFill>
      </fill>
    </dxf>
    <dxf>
      <fill>
        <patternFill>
          <bgColor rgb="FFFFFF99"/>
        </patternFill>
      </fill>
    </dxf>
    <dxf>
      <fill>
        <patternFill>
          <bgColor rgb="FFFFC00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92D050"/>
        </patternFill>
      </fill>
    </dxf>
    <dxf>
      <font>
        <color theme="0"/>
      </font>
      <fill>
        <patternFill>
          <bgColor rgb="FFFF0000"/>
        </patternFill>
      </fill>
    </dxf>
    <dxf>
      <fill>
        <patternFill>
          <bgColor rgb="FFFFC000"/>
        </patternFill>
      </fill>
    </dxf>
    <dxf>
      <font>
        <color theme="2"/>
      </font>
      <fill>
        <patternFill patternType="solid">
          <bgColor theme="2"/>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2"/>
      </font>
      <fill>
        <patternFill patternType="solid">
          <bgColor theme="2"/>
        </patternFill>
      </fill>
    </dxf>
    <dxf>
      <font>
        <color theme="0"/>
      </font>
      <fill>
        <patternFill>
          <bgColor rgb="FFFF0000"/>
        </patternFill>
      </fill>
    </dxf>
    <dxf>
      <fill>
        <patternFill>
          <bgColor rgb="FF92D050"/>
        </patternFill>
      </fill>
    </dxf>
    <dxf>
      <fill>
        <patternFill>
          <bgColor rgb="FFFFFF99"/>
        </patternFill>
      </fill>
    </dxf>
    <dxf>
      <fill>
        <patternFill>
          <bgColor rgb="FF92D050"/>
        </patternFill>
      </fill>
    </dxf>
    <dxf>
      <fill>
        <patternFill>
          <bgColor rgb="FFFFFF99"/>
        </patternFill>
      </fill>
    </dxf>
    <dxf>
      <font>
        <color theme="2"/>
      </font>
      <fill>
        <patternFill patternType="solid">
          <bgColor theme="2"/>
        </patternFill>
      </fill>
    </dxf>
    <dxf>
      <fill>
        <patternFill>
          <bgColor rgb="FFFFC000"/>
        </patternFill>
      </fill>
    </dxf>
    <dxf>
      <font>
        <color theme="0"/>
      </font>
      <fill>
        <patternFill>
          <bgColor rgb="FFFF000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ont>
        <color theme="0"/>
      </font>
      <fill>
        <patternFill>
          <bgColor rgb="FFFF0000"/>
        </patternFill>
      </fill>
    </dxf>
    <dxf>
      <font>
        <color theme="2"/>
      </font>
      <fill>
        <patternFill patternType="solid">
          <bgColor theme="2"/>
        </patternFill>
      </fill>
    </dxf>
    <dxf>
      <fill>
        <patternFill>
          <bgColor rgb="FFFFC000"/>
        </patternFill>
      </fill>
    </dxf>
    <dxf>
      <fill>
        <patternFill>
          <bgColor rgb="FF92D050"/>
        </patternFill>
      </fill>
    </dxf>
    <dxf>
      <fill>
        <patternFill>
          <bgColor rgb="FFFFFF99"/>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ont>
        <color theme="0"/>
      </font>
      <fill>
        <patternFill>
          <bgColor rgb="FFFF0000"/>
        </patternFill>
      </fill>
    </dxf>
    <dxf>
      <font>
        <color theme="2"/>
      </font>
      <fill>
        <patternFill patternType="solid">
          <bgColor theme="2"/>
        </patternFill>
      </fill>
    </dxf>
    <dxf>
      <fill>
        <patternFill>
          <bgColor rgb="FF92D050"/>
        </patternFill>
      </fill>
    </dxf>
    <dxf>
      <fill>
        <patternFill>
          <bgColor rgb="FFFFC000"/>
        </patternFill>
      </fill>
    </dxf>
    <dxf>
      <fill>
        <patternFill>
          <bgColor rgb="FF92D050"/>
        </patternFill>
      </fill>
    </dxf>
    <dxf>
      <fill>
        <patternFill>
          <bgColor rgb="FFFFFF99"/>
        </patternFill>
      </fill>
    </dxf>
    <dxf>
      <font>
        <color theme="0"/>
      </font>
      <fill>
        <patternFill>
          <bgColor rgb="FFFF0000"/>
        </patternFill>
      </fill>
    </dxf>
    <dxf>
      <font>
        <color theme="2"/>
      </font>
      <fill>
        <patternFill patternType="solid">
          <bgColor theme="2"/>
        </patternFill>
      </fill>
    </dxf>
    <dxf>
      <fill>
        <patternFill>
          <bgColor rgb="FFFFC000"/>
        </patternFill>
      </fill>
    </dxf>
    <dxf>
      <fill>
        <patternFill>
          <bgColor rgb="FF92D050"/>
        </patternFill>
      </fill>
    </dxf>
    <dxf>
      <fill>
        <patternFill>
          <bgColor rgb="FFFFFF99"/>
        </patternFill>
      </fill>
    </dxf>
    <dxf>
      <font>
        <color theme="0"/>
      </font>
      <fill>
        <patternFill>
          <bgColor rgb="FFFF0000"/>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ill>
        <patternFill>
          <bgColor rgb="FF92D050"/>
        </patternFill>
      </fill>
    </dxf>
    <dxf>
      <font>
        <color theme="2"/>
      </font>
      <fill>
        <patternFill patternType="solid">
          <bgColor theme="2"/>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99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ill>
        <patternFill>
          <bgColor rgb="FFFFC000"/>
        </patternFill>
      </fill>
    </dxf>
    <dxf>
      <fill>
        <patternFill>
          <bgColor rgb="FF92D050"/>
        </patternFill>
      </fill>
    </dxf>
    <dxf>
      <font>
        <color theme="0"/>
      </font>
      <fill>
        <patternFill>
          <bgColor rgb="FFFF0000"/>
        </patternFill>
      </fill>
    </dxf>
    <dxf>
      <font>
        <color theme="2"/>
      </font>
      <fill>
        <patternFill patternType="solid">
          <bgColor theme="2"/>
        </patternFill>
      </fill>
    </dxf>
    <dxf>
      <fill>
        <patternFill>
          <bgColor rgb="FFFFFF99"/>
        </patternFill>
      </fill>
    </dxf>
    <dxf>
      <font>
        <color theme="2"/>
      </font>
      <fill>
        <patternFill patternType="solid">
          <bgColor theme="2"/>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92D050"/>
        </patternFill>
      </fill>
    </dxf>
    <dxf>
      <fill>
        <patternFill>
          <bgColor rgb="FFFFFF99"/>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99"/>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2"/>
      </font>
      <fill>
        <patternFill patternType="solid">
          <bgColor theme="2"/>
        </patternFill>
      </fill>
    </dxf>
    <dxf>
      <fill>
        <patternFill>
          <bgColor rgb="FF92D050"/>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00"/>
        </patternFill>
      </fill>
    </dxf>
    <dxf>
      <font>
        <color theme="2"/>
      </font>
      <fill>
        <patternFill patternType="solid">
          <bgColor theme="2"/>
        </patternFill>
      </fill>
    </dxf>
    <dxf>
      <fill>
        <patternFill>
          <bgColor rgb="FFFFFF00"/>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ill>
        <patternFill>
          <bgColor rgb="FF00B050"/>
        </patternFill>
      </fill>
    </dxf>
    <dxf>
      <fill>
        <patternFill>
          <bgColor rgb="FFFF9933"/>
        </patternFill>
      </fill>
    </dxf>
    <dxf>
      <fill>
        <patternFill>
          <bgColor rgb="FFFF0000"/>
        </patternFill>
      </fill>
    </dxf>
    <dxf>
      <font>
        <color theme="0"/>
      </font>
      <fill>
        <patternFill>
          <bgColor rgb="FFFF0000"/>
        </patternFill>
      </fill>
    </dxf>
    <dxf>
      <fill>
        <patternFill>
          <bgColor rgb="FFFF9900"/>
        </patternFill>
      </fill>
    </dxf>
    <dxf>
      <fill>
        <patternFill>
          <bgColor rgb="FFFFFF99"/>
        </patternFill>
      </fill>
    </dxf>
    <dxf>
      <fill>
        <patternFill>
          <bgColor rgb="FF92D050"/>
        </patternFill>
      </fill>
    </dxf>
    <dxf>
      <font>
        <color theme="0"/>
      </font>
      <fill>
        <patternFill>
          <bgColor rgb="FFFF0000"/>
        </patternFill>
      </fill>
    </dxf>
    <dxf>
      <fill>
        <patternFill>
          <bgColor theme="2"/>
        </patternFill>
      </fill>
    </dxf>
    <dxf>
      <fill>
        <patternFill>
          <bgColor rgb="FFFF9900"/>
        </patternFill>
      </fill>
    </dxf>
    <dxf>
      <fill>
        <patternFill>
          <bgColor rgb="FFFFFD99"/>
        </patternFill>
      </fill>
    </dxf>
    <dxf>
      <fill>
        <patternFill>
          <bgColor rgb="FF92D050"/>
        </patternFill>
      </fill>
    </dxf>
    <dxf>
      <font>
        <color theme="0"/>
      </font>
      <fill>
        <patternFill>
          <bgColor rgb="FFFF0000"/>
        </patternFill>
      </fill>
    </dxf>
    <dxf>
      <fill>
        <patternFill>
          <bgColor rgb="FFFF9900"/>
        </patternFill>
      </fill>
    </dxf>
    <dxf>
      <fill>
        <patternFill>
          <bgColor rgb="FFFFFF99"/>
        </patternFill>
      </fill>
    </dxf>
    <dxf>
      <fill>
        <patternFill>
          <bgColor rgb="FF92D050"/>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ont>
        <color auto="1"/>
      </font>
      <fill>
        <patternFill>
          <bgColor them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3366FF"/>
      <color rgb="FFFF9900"/>
      <color rgb="FFFFFD99"/>
      <color rgb="FFFFFF99"/>
      <color rgb="FFFF9933"/>
      <color rgb="FFFFCC00"/>
      <color rgb="FFD09E00"/>
      <color rgb="FF000000"/>
      <color rgb="FFFFBA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Risk Appetite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pieChart>
        <c:varyColors val="1"/>
        <c:ser>
          <c:idx val="0"/>
          <c:order val="0"/>
          <c:tx>
            <c:strRef>
              <c:f>'SLC Board Risk Appetite'!$L$1</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0D7-B44F-A938-20A6E2E6E1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0D7-B44F-A938-20A6E2E6E16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0D7-B44F-A938-20A6E2E6E16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0D7-B44F-A938-20A6E2E6E16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0D7-B44F-A938-20A6E2E6E16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0D7-B44F-A938-20A6E2E6E167}"/>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'SLC Board Risk Appetite'!$K$2:$K$7</c:f>
              <c:strCache>
                <c:ptCount val="6"/>
                <c:pt idx="0">
                  <c:v>Averse</c:v>
                </c:pt>
                <c:pt idx="1">
                  <c:v>Minimal</c:v>
                </c:pt>
                <c:pt idx="2">
                  <c:v>Cautious</c:v>
                </c:pt>
                <c:pt idx="3">
                  <c:v>Balanced</c:v>
                </c:pt>
                <c:pt idx="4">
                  <c:v>Open</c:v>
                </c:pt>
                <c:pt idx="5">
                  <c:v>Eager</c:v>
                </c:pt>
              </c:strCache>
            </c:strRef>
          </c:cat>
          <c:val>
            <c:numRef>
              <c:f>'SLC Board Risk Appetite'!$L$2:$L$7</c:f>
              <c:numCache>
                <c:formatCode>General</c:formatCode>
                <c:ptCount val="6"/>
                <c:pt idx="0">
                  <c:v>3</c:v>
                </c:pt>
                <c:pt idx="1">
                  <c:v>2</c:v>
                </c:pt>
                <c:pt idx="2">
                  <c:v>0</c:v>
                </c:pt>
                <c:pt idx="3">
                  <c:v>0</c:v>
                </c:pt>
                <c:pt idx="4">
                  <c:v>5</c:v>
                </c:pt>
                <c:pt idx="5">
                  <c:v>1</c:v>
                </c:pt>
              </c:numCache>
            </c:numRef>
          </c:val>
          <c:extLst>
            <c:ext xmlns:c16="http://schemas.microsoft.com/office/drawing/2014/chart" uri="{C3380CC4-5D6E-409C-BE32-E72D297353CC}">
              <c16:uniqueId val="{0000000C-B0D7-B44F-A938-20A6E2E6E16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285115</xdr:colOff>
      <xdr:row>4</xdr:row>
      <xdr:rowOff>50165</xdr:rowOff>
    </xdr:to>
    <xdr:pic>
      <xdr:nvPicPr>
        <xdr:cNvPr id="2" name="Picture 1" descr="C:\Users\derek.smeall\AppData\Local\Microsoft\Windows\INetCache\Content.Outlook\MMGW54WR\lan_reg_board_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2437765" cy="7626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15</xdr:row>
      <xdr:rowOff>114300</xdr:rowOff>
    </xdr:from>
    <xdr:to>
      <xdr:col>19</xdr:col>
      <xdr:colOff>171450</xdr:colOff>
      <xdr:row>15</xdr:row>
      <xdr:rowOff>123825</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flipV="1">
          <a:off x="2943225" y="8667750"/>
          <a:ext cx="5724525"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14</xdr:row>
      <xdr:rowOff>123825</xdr:rowOff>
    </xdr:from>
    <xdr:to>
      <xdr:col>19</xdr:col>
      <xdr:colOff>171450</xdr:colOff>
      <xdr:row>14</xdr:row>
      <xdr:rowOff>142875</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a:off x="2943225" y="8439150"/>
          <a:ext cx="5724525" cy="1905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13</xdr:row>
      <xdr:rowOff>93104</xdr:rowOff>
    </xdr:from>
    <xdr:to>
      <xdr:col>19</xdr:col>
      <xdr:colOff>180975</xdr:colOff>
      <xdr:row>13</xdr:row>
      <xdr:rowOff>112154</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a:off x="2298208" y="7974706"/>
          <a:ext cx="7233366" cy="1905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118783</xdr:colOff>
      <xdr:row>11</xdr:row>
      <xdr:rowOff>100293</xdr:rowOff>
    </xdr:from>
    <xdr:to>
      <xdr:col>9</xdr:col>
      <xdr:colOff>223558</xdr:colOff>
      <xdr:row>11</xdr:row>
      <xdr:rowOff>109818</xdr:rowOff>
    </xdr:to>
    <xdr:cxnSp macro="">
      <xdr:nvCxnSpPr>
        <xdr:cNvPr id="6" name="Straight Arrow Connector 5">
          <a:extLst>
            <a:ext uri="{FF2B5EF4-FFF2-40B4-BE49-F238E27FC236}">
              <a16:creationId xmlns:a16="http://schemas.microsoft.com/office/drawing/2014/main" id="{00000000-0008-0000-0400-000006000000}"/>
            </a:ext>
          </a:extLst>
        </xdr:cNvPr>
        <xdr:cNvCxnSpPr/>
      </xdr:nvCxnSpPr>
      <xdr:spPr>
        <a:xfrm flipV="1">
          <a:off x="2303930" y="2495550"/>
          <a:ext cx="4068856"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10</xdr:row>
      <xdr:rowOff>109818</xdr:rowOff>
    </xdr:from>
    <xdr:to>
      <xdr:col>9</xdr:col>
      <xdr:colOff>200025</xdr:colOff>
      <xdr:row>10</xdr:row>
      <xdr:rowOff>119343</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V="1">
          <a:off x="2280397" y="2308972"/>
          <a:ext cx="4068856"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9</xdr:row>
      <xdr:rowOff>109818</xdr:rowOff>
    </xdr:from>
    <xdr:to>
      <xdr:col>9</xdr:col>
      <xdr:colOff>209550</xdr:colOff>
      <xdr:row>9</xdr:row>
      <xdr:rowOff>119344</xdr:rowOff>
    </xdr:to>
    <xdr:cxnSp macro="">
      <xdr:nvCxnSpPr>
        <xdr:cNvPr id="8" name="Straight Arrow Connector 7">
          <a:extLst>
            <a:ext uri="{FF2B5EF4-FFF2-40B4-BE49-F238E27FC236}">
              <a16:creationId xmlns:a16="http://schemas.microsoft.com/office/drawing/2014/main" id="{00000000-0008-0000-0400-000008000000}"/>
            </a:ext>
          </a:extLst>
        </xdr:cNvPr>
        <xdr:cNvCxnSpPr/>
      </xdr:nvCxnSpPr>
      <xdr:spPr>
        <a:xfrm flipV="1">
          <a:off x="2280397" y="2112869"/>
          <a:ext cx="4078381" cy="9526"/>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8</xdr:row>
      <xdr:rowOff>133350</xdr:rowOff>
    </xdr:from>
    <xdr:to>
      <xdr:col>9</xdr:col>
      <xdr:colOff>209550</xdr:colOff>
      <xdr:row>8</xdr:row>
      <xdr:rowOff>133350</xdr:rowOff>
    </xdr:to>
    <xdr:cxnSp macro="">
      <xdr:nvCxnSpPr>
        <xdr:cNvPr id="9" name="Straight Arrow Connector 8">
          <a:extLst>
            <a:ext uri="{FF2B5EF4-FFF2-40B4-BE49-F238E27FC236}">
              <a16:creationId xmlns:a16="http://schemas.microsoft.com/office/drawing/2014/main" id="{00000000-0008-0000-0400-000009000000}"/>
            </a:ext>
          </a:extLst>
        </xdr:cNvPr>
        <xdr:cNvCxnSpPr/>
      </xdr:nvCxnSpPr>
      <xdr:spPr>
        <a:xfrm>
          <a:off x="2924175" y="4362450"/>
          <a:ext cx="2638425" cy="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xdr:row>
      <xdr:rowOff>133350</xdr:rowOff>
    </xdr:from>
    <xdr:to>
      <xdr:col>3</xdr:col>
      <xdr:colOff>200025</xdr:colOff>
      <xdr:row>4</xdr:row>
      <xdr:rowOff>133350</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a:off x="2914650" y="962025"/>
          <a:ext cx="752475" cy="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xdr:row>
      <xdr:rowOff>123825</xdr:rowOff>
    </xdr:from>
    <xdr:to>
      <xdr:col>9</xdr:col>
      <xdr:colOff>200025</xdr:colOff>
      <xdr:row>7</xdr:row>
      <xdr:rowOff>133350</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a:off x="2914650" y="4105275"/>
          <a:ext cx="2638425"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5</xdr:row>
      <xdr:rowOff>114300</xdr:rowOff>
    </xdr:from>
    <xdr:to>
      <xdr:col>3</xdr:col>
      <xdr:colOff>180975</xdr:colOff>
      <xdr:row>5</xdr:row>
      <xdr:rowOff>123825</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V="1">
          <a:off x="2924175" y="1181100"/>
          <a:ext cx="723900"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863065</xdr:colOff>
      <xdr:row>4</xdr:row>
      <xdr:rowOff>69307</xdr:rowOff>
    </xdr:from>
    <xdr:to>
      <xdr:col>5</xdr:col>
      <xdr:colOff>1301215</xdr:colOff>
      <xdr:row>4</xdr:row>
      <xdr:rowOff>336007</xdr:rowOff>
    </xdr:to>
    <xdr:sp macro="" textlink="">
      <xdr:nvSpPr>
        <xdr:cNvPr id="3" name="Oval 33">
          <a:extLst>
            <a:ext uri="{FF2B5EF4-FFF2-40B4-BE49-F238E27FC236}">
              <a16:creationId xmlns:a16="http://schemas.microsoft.com/office/drawing/2014/main" id="{00000000-0008-0000-0500-000003000000}"/>
            </a:ext>
          </a:extLst>
        </xdr:cNvPr>
        <xdr:cNvSpPr>
          <a:spLocks noChangeArrowheads="1"/>
        </xdr:cNvSpPr>
      </xdr:nvSpPr>
      <xdr:spPr bwMode="auto">
        <a:xfrm>
          <a:off x="8563883" y="1143034"/>
          <a:ext cx="438150" cy="266700"/>
        </a:xfrm>
        <a:prstGeom prst="ellipse">
          <a:avLst/>
        </a:prstGeom>
        <a:solidFill>
          <a:schemeClr val="bg1"/>
        </a:solidFill>
        <a:ln w="19050">
          <a:solidFill>
            <a:schemeClr val="tx1"/>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A</a:t>
          </a:r>
        </a:p>
      </xdr:txBody>
    </xdr:sp>
    <xdr:clientData/>
  </xdr:twoCellAnchor>
  <xdr:twoCellAnchor>
    <xdr:from>
      <xdr:col>6</xdr:col>
      <xdr:colOff>928434</xdr:colOff>
      <xdr:row>5</xdr:row>
      <xdr:rowOff>87543</xdr:rowOff>
    </xdr:from>
    <xdr:to>
      <xdr:col>6</xdr:col>
      <xdr:colOff>1366584</xdr:colOff>
      <xdr:row>5</xdr:row>
      <xdr:rowOff>354243</xdr:rowOff>
    </xdr:to>
    <xdr:sp macro="" textlink="">
      <xdr:nvSpPr>
        <xdr:cNvPr id="5" name="Oval 27">
          <a:extLst>
            <a:ext uri="{FF2B5EF4-FFF2-40B4-BE49-F238E27FC236}">
              <a16:creationId xmlns:a16="http://schemas.microsoft.com/office/drawing/2014/main" id="{00000000-0008-0000-0500-000005000000}"/>
            </a:ext>
          </a:extLst>
        </xdr:cNvPr>
        <xdr:cNvSpPr>
          <a:spLocks noChangeArrowheads="1"/>
        </xdr:cNvSpPr>
      </xdr:nvSpPr>
      <xdr:spPr bwMode="auto">
        <a:xfrm>
          <a:off x="10037798" y="2304270"/>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D</a:t>
          </a:r>
        </a:p>
      </xdr:txBody>
    </xdr:sp>
    <xdr:clientData/>
  </xdr:twoCellAnchor>
  <xdr:twoCellAnchor>
    <xdr:from>
      <xdr:col>4</xdr:col>
      <xdr:colOff>95249</xdr:colOff>
      <xdr:row>6</xdr:row>
      <xdr:rowOff>612323</xdr:rowOff>
    </xdr:from>
    <xdr:to>
      <xdr:col>4</xdr:col>
      <xdr:colOff>533399</xdr:colOff>
      <xdr:row>6</xdr:row>
      <xdr:rowOff>879023</xdr:rowOff>
    </xdr:to>
    <xdr:sp macro="" textlink="">
      <xdr:nvSpPr>
        <xdr:cNvPr id="6" name="Oval 27">
          <a:extLst>
            <a:ext uri="{FF2B5EF4-FFF2-40B4-BE49-F238E27FC236}">
              <a16:creationId xmlns:a16="http://schemas.microsoft.com/office/drawing/2014/main" id="{00000000-0008-0000-0500-000006000000}"/>
            </a:ext>
          </a:extLst>
        </xdr:cNvPr>
        <xdr:cNvSpPr>
          <a:spLocks noChangeArrowheads="1"/>
        </xdr:cNvSpPr>
      </xdr:nvSpPr>
      <xdr:spPr bwMode="auto">
        <a:xfrm>
          <a:off x="5061856" y="3986894"/>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E</a:t>
          </a:r>
        </a:p>
      </xdr:txBody>
    </xdr:sp>
    <xdr:clientData/>
  </xdr:twoCellAnchor>
  <xdr:twoCellAnchor>
    <xdr:from>
      <xdr:col>4</xdr:col>
      <xdr:colOff>802875</xdr:colOff>
      <xdr:row>8</xdr:row>
      <xdr:rowOff>720704</xdr:rowOff>
    </xdr:from>
    <xdr:to>
      <xdr:col>4</xdr:col>
      <xdr:colOff>1241025</xdr:colOff>
      <xdr:row>8</xdr:row>
      <xdr:rowOff>987404</xdr:rowOff>
    </xdr:to>
    <xdr:sp macro="" textlink="">
      <xdr:nvSpPr>
        <xdr:cNvPr id="8" name="Oval 27">
          <a:extLst>
            <a:ext uri="{FF2B5EF4-FFF2-40B4-BE49-F238E27FC236}">
              <a16:creationId xmlns:a16="http://schemas.microsoft.com/office/drawing/2014/main" id="{00000000-0008-0000-0500-000008000000}"/>
            </a:ext>
          </a:extLst>
        </xdr:cNvPr>
        <xdr:cNvSpPr>
          <a:spLocks noChangeArrowheads="1"/>
        </xdr:cNvSpPr>
      </xdr:nvSpPr>
      <xdr:spPr bwMode="auto">
        <a:xfrm>
          <a:off x="5912757" y="638639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G</a:t>
          </a:r>
        </a:p>
      </xdr:txBody>
    </xdr:sp>
    <xdr:clientData/>
  </xdr:twoCellAnchor>
  <xdr:twoCellAnchor>
    <xdr:from>
      <xdr:col>2</xdr:col>
      <xdr:colOff>854048</xdr:colOff>
      <xdr:row>7</xdr:row>
      <xdr:rowOff>165396</xdr:rowOff>
    </xdr:from>
    <xdr:to>
      <xdr:col>2</xdr:col>
      <xdr:colOff>1292199</xdr:colOff>
      <xdr:row>7</xdr:row>
      <xdr:rowOff>432096</xdr:rowOff>
    </xdr:to>
    <xdr:sp macro="" textlink="">
      <xdr:nvSpPr>
        <xdr:cNvPr id="13" name="Oval 27">
          <a:extLst>
            <a:ext uri="{FF2B5EF4-FFF2-40B4-BE49-F238E27FC236}">
              <a16:creationId xmlns:a16="http://schemas.microsoft.com/office/drawing/2014/main" id="{00000000-0008-0000-0500-00000D000000}"/>
            </a:ext>
          </a:extLst>
        </xdr:cNvPr>
        <xdr:cNvSpPr>
          <a:spLocks noChangeArrowheads="1"/>
        </xdr:cNvSpPr>
      </xdr:nvSpPr>
      <xdr:spPr bwMode="auto">
        <a:xfrm>
          <a:off x="3682684" y="4160123"/>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T</a:t>
          </a:r>
        </a:p>
      </xdr:txBody>
    </xdr:sp>
    <xdr:clientData/>
  </xdr:twoCellAnchor>
  <xdr:twoCellAnchor>
    <xdr:from>
      <xdr:col>4</xdr:col>
      <xdr:colOff>912339</xdr:colOff>
      <xdr:row>7</xdr:row>
      <xdr:rowOff>418772</xdr:rowOff>
    </xdr:from>
    <xdr:to>
      <xdr:col>4</xdr:col>
      <xdr:colOff>1350490</xdr:colOff>
      <xdr:row>7</xdr:row>
      <xdr:rowOff>685472</xdr:rowOff>
    </xdr:to>
    <xdr:sp macro="" textlink="">
      <xdr:nvSpPr>
        <xdr:cNvPr id="14" name="Oval 27">
          <a:extLst>
            <a:ext uri="{FF2B5EF4-FFF2-40B4-BE49-F238E27FC236}">
              <a16:creationId xmlns:a16="http://schemas.microsoft.com/office/drawing/2014/main" id="{00000000-0008-0000-0500-00000E000000}"/>
            </a:ext>
          </a:extLst>
        </xdr:cNvPr>
        <xdr:cNvSpPr>
          <a:spLocks noChangeArrowheads="1"/>
        </xdr:cNvSpPr>
      </xdr:nvSpPr>
      <xdr:spPr bwMode="auto">
        <a:xfrm>
          <a:off x="7204612" y="4413499"/>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M</a:t>
          </a:r>
        </a:p>
      </xdr:txBody>
    </xdr:sp>
    <xdr:clientData/>
  </xdr:twoCellAnchor>
  <xdr:twoCellAnchor>
    <xdr:from>
      <xdr:col>4</xdr:col>
      <xdr:colOff>783984</xdr:colOff>
      <xdr:row>7</xdr:row>
      <xdr:rowOff>749298</xdr:rowOff>
    </xdr:from>
    <xdr:to>
      <xdr:col>4</xdr:col>
      <xdr:colOff>1222135</xdr:colOff>
      <xdr:row>7</xdr:row>
      <xdr:rowOff>1015998</xdr:rowOff>
    </xdr:to>
    <xdr:sp macro="" textlink="">
      <xdr:nvSpPr>
        <xdr:cNvPr id="15" name="Oval 27">
          <a:extLst>
            <a:ext uri="{FF2B5EF4-FFF2-40B4-BE49-F238E27FC236}">
              <a16:creationId xmlns:a16="http://schemas.microsoft.com/office/drawing/2014/main" id="{00000000-0008-0000-0500-00000F000000}"/>
            </a:ext>
          </a:extLst>
        </xdr:cNvPr>
        <xdr:cNvSpPr>
          <a:spLocks noChangeArrowheads="1"/>
        </xdr:cNvSpPr>
      </xdr:nvSpPr>
      <xdr:spPr bwMode="auto">
        <a:xfrm>
          <a:off x="5893866" y="5267510"/>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O</a:t>
          </a:r>
        </a:p>
      </xdr:txBody>
    </xdr:sp>
    <xdr:clientData/>
  </xdr:twoCellAnchor>
  <xdr:twoCellAnchor>
    <xdr:from>
      <xdr:col>5</xdr:col>
      <xdr:colOff>680357</xdr:colOff>
      <xdr:row>6</xdr:row>
      <xdr:rowOff>217714</xdr:rowOff>
    </xdr:from>
    <xdr:to>
      <xdr:col>5</xdr:col>
      <xdr:colOff>1118506</xdr:colOff>
      <xdr:row>6</xdr:row>
      <xdr:rowOff>484414</xdr:rowOff>
    </xdr:to>
    <xdr:sp macro="" textlink="">
      <xdr:nvSpPr>
        <xdr:cNvPr id="21" name="Oval 30">
          <a:extLst>
            <a:ext uri="{FF2B5EF4-FFF2-40B4-BE49-F238E27FC236}">
              <a16:creationId xmlns:a16="http://schemas.microsoft.com/office/drawing/2014/main" id="{00000000-0008-0000-0500-000015000000}"/>
            </a:ext>
          </a:extLst>
        </xdr:cNvPr>
        <xdr:cNvSpPr>
          <a:spLocks noChangeArrowheads="1"/>
        </xdr:cNvSpPr>
      </xdr:nvSpPr>
      <xdr:spPr bwMode="auto">
        <a:xfrm>
          <a:off x="6885214" y="3592285"/>
          <a:ext cx="438149" cy="266700"/>
        </a:xfrm>
        <a:prstGeom prst="ellipse">
          <a:avLst/>
        </a:prstGeom>
        <a:solidFill>
          <a:schemeClr val="bg1"/>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B</a:t>
          </a:r>
        </a:p>
      </xdr:txBody>
    </xdr:sp>
    <xdr:clientData/>
  </xdr:twoCellAnchor>
  <xdr:twoCellAnchor>
    <xdr:from>
      <xdr:col>4</xdr:col>
      <xdr:colOff>889192</xdr:colOff>
      <xdr:row>5</xdr:row>
      <xdr:rowOff>323181</xdr:rowOff>
    </xdr:from>
    <xdr:to>
      <xdr:col>4</xdr:col>
      <xdr:colOff>1327342</xdr:colOff>
      <xdr:row>5</xdr:row>
      <xdr:rowOff>589881</xdr:rowOff>
    </xdr:to>
    <xdr:sp macro="" textlink="">
      <xdr:nvSpPr>
        <xdr:cNvPr id="24" name="Oval 27">
          <a:extLst>
            <a:ext uri="{FF2B5EF4-FFF2-40B4-BE49-F238E27FC236}">
              <a16:creationId xmlns:a16="http://schemas.microsoft.com/office/drawing/2014/main" id="{00000000-0008-0000-0500-000018000000}"/>
            </a:ext>
          </a:extLst>
        </xdr:cNvPr>
        <xdr:cNvSpPr>
          <a:spLocks noChangeArrowheads="1"/>
        </xdr:cNvSpPr>
      </xdr:nvSpPr>
      <xdr:spPr bwMode="auto">
        <a:xfrm>
          <a:off x="7181465" y="253990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6</xdr:col>
      <xdr:colOff>893887</xdr:colOff>
      <xdr:row>6</xdr:row>
      <xdr:rowOff>722893</xdr:rowOff>
    </xdr:from>
    <xdr:to>
      <xdr:col>6</xdr:col>
      <xdr:colOff>1332038</xdr:colOff>
      <xdr:row>6</xdr:row>
      <xdr:rowOff>989593</xdr:rowOff>
    </xdr:to>
    <xdr:sp macro="" textlink="">
      <xdr:nvSpPr>
        <xdr:cNvPr id="22" name="Oval 21">
          <a:extLst>
            <a:ext uri="{FF2B5EF4-FFF2-40B4-BE49-F238E27FC236}">
              <a16:creationId xmlns:a16="http://schemas.microsoft.com/office/drawing/2014/main" id="{00000000-0008-0000-0500-000016000000}"/>
            </a:ext>
          </a:extLst>
        </xdr:cNvPr>
        <xdr:cNvSpPr>
          <a:spLocks noChangeArrowheads="1"/>
        </xdr:cNvSpPr>
      </xdr:nvSpPr>
      <xdr:spPr bwMode="auto">
        <a:xfrm>
          <a:off x="10003251" y="3609257"/>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S</a:t>
          </a:r>
        </a:p>
      </xdr:txBody>
    </xdr:sp>
    <xdr:clientData/>
  </xdr:twoCellAnchor>
  <xdr:twoCellAnchor>
    <xdr:from>
      <xdr:col>5</xdr:col>
      <xdr:colOff>102613</xdr:colOff>
      <xdr:row>5</xdr:row>
      <xdr:rowOff>788894</xdr:rowOff>
    </xdr:from>
    <xdr:to>
      <xdr:col>5</xdr:col>
      <xdr:colOff>540764</xdr:colOff>
      <xdr:row>5</xdr:row>
      <xdr:rowOff>1055594</xdr:rowOff>
    </xdr:to>
    <xdr:sp macro="" textlink="">
      <xdr:nvSpPr>
        <xdr:cNvPr id="23" name="Oval 27">
          <a:extLst>
            <a:ext uri="{FF2B5EF4-FFF2-40B4-BE49-F238E27FC236}">
              <a16:creationId xmlns:a16="http://schemas.microsoft.com/office/drawing/2014/main" id="{00000000-0008-0000-0500-000017000000}"/>
            </a:ext>
          </a:extLst>
        </xdr:cNvPr>
        <xdr:cNvSpPr>
          <a:spLocks noChangeArrowheads="1"/>
        </xdr:cNvSpPr>
      </xdr:nvSpPr>
      <xdr:spPr bwMode="auto">
        <a:xfrm>
          <a:off x="6485484" y="3012141"/>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4</xdr:col>
      <xdr:colOff>783082</xdr:colOff>
      <xdr:row>8</xdr:row>
      <xdr:rowOff>107577</xdr:rowOff>
    </xdr:from>
    <xdr:to>
      <xdr:col>4</xdr:col>
      <xdr:colOff>1221233</xdr:colOff>
      <xdr:row>8</xdr:row>
      <xdr:rowOff>374277</xdr:rowOff>
    </xdr:to>
    <xdr:sp macro="" textlink="">
      <xdr:nvSpPr>
        <xdr:cNvPr id="25" name="Oval 27">
          <a:extLst>
            <a:ext uri="{FF2B5EF4-FFF2-40B4-BE49-F238E27FC236}">
              <a16:creationId xmlns:a16="http://schemas.microsoft.com/office/drawing/2014/main" id="{00000000-0008-0000-0500-000019000000}"/>
            </a:ext>
          </a:extLst>
        </xdr:cNvPr>
        <xdr:cNvSpPr>
          <a:spLocks noChangeArrowheads="1"/>
        </xdr:cNvSpPr>
      </xdr:nvSpPr>
      <xdr:spPr bwMode="auto">
        <a:xfrm>
          <a:off x="5892964" y="5773271"/>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U</a:t>
          </a:r>
        </a:p>
      </xdr:txBody>
    </xdr:sp>
    <xdr:clientData/>
  </xdr:twoCellAnchor>
  <xdr:twoCellAnchor>
    <xdr:from>
      <xdr:col>6</xdr:col>
      <xdr:colOff>685503</xdr:colOff>
      <xdr:row>8</xdr:row>
      <xdr:rowOff>176024</xdr:rowOff>
    </xdr:from>
    <xdr:to>
      <xdr:col>6</xdr:col>
      <xdr:colOff>1123654</xdr:colOff>
      <xdr:row>8</xdr:row>
      <xdr:rowOff>442724</xdr:rowOff>
    </xdr:to>
    <xdr:sp macro="" textlink="">
      <xdr:nvSpPr>
        <xdr:cNvPr id="20" name="Oval 27">
          <a:extLst>
            <a:ext uri="{FF2B5EF4-FFF2-40B4-BE49-F238E27FC236}">
              <a16:creationId xmlns:a16="http://schemas.microsoft.com/office/drawing/2014/main" id="{00000000-0008-0000-0500-000014000000}"/>
            </a:ext>
          </a:extLst>
        </xdr:cNvPr>
        <xdr:cNvSpPr>
          <a:spLocks noChangeArrowheads="1"/>
        </xdr:cNvSpPr>
      </xdr:nvSpPr>
      <xdr:spPr bwMode="auto">
        <a:xfrm>
          <a:off x="9760230" y="5279115"/>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H</a:t>
          </a:r>
        </a:p>
      </xdr:txBody>
    </xdr:sp>
    <xdr:clientData/>
  </xdr:twoCellAnchor>
  <xdr:twoCellAnchor>
    <xdr:from>
      <xdr:col>5</xdr:col>
      <xdr:colOff>46477</xdr:colOff>
      <xdr:row>6</xdr:row>
      <xdr:rowOff>655865</xdr:rowOff>
    </xdr:from>
    <xdr:to>
      <xdr:col>5</xdr:col>
      <xdr:colOff>484627</xdr:colOff>
      <xdr:row>6</xdr:row>
      <xdr:rowOff>922565</xdr:rowOff>
    </xdr:to>
    <xdr:sp macro="" textlink="">
      <xdr:nvSpPr>
        <xdr:cNvPr id="27" name="Oval 27">
          <a:extLst>
            <a:ext uri="{FF2B5EF4-FFF2-40B4-BE49-F238E27FC236}">
              <a16:creationId xmlns:a16="http://schemas.microsoft.com/office/drawing/2014/main" id="{00000000-0008-0000-0500-00001B000000}"/>
            </a:ext>
          </a:extLst>
        </xdr:cNvPr>
        <xdr:cNvSpPr>
          <a:spLocks noChangeArrowheads="1"/>
        </xdr:cNvSpPr>
      </xdr:nvSpPr>
      <xdr:spPr bwMode="auto">
        <a:xfrm>
          <a:off x="6538418" y="4017630"/>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P</a:t>
          </a:r>
        </a:p>
      </xdr:txBody>
    </xdr:sp>
    <xdr:clientData/>
  </xdr:twoCellAnchor>
  <xdr:twoCellAnchor>
    <xdr:from>
      <xdr:col>4</xdr:col>
      <xdr:colOff>82283</xdr:colOff>
      <xdr:row>5</xdr:row>
      <xdr:rowOff>86288</xdr:rowOff>
    </xdr:from>
    <xdr:to>
      <xdr:col>4</xdr:col>
      <xdr:colOff>520433</xdr:colOff>
      <xdr:row>5</xdr:row>
      <xdr:rowOff>352988</xdr:rowOff>
    </xdr:to>
    <xdr:sp macro="" textlink="">
      <xdr:nvSpPr>
        <xdr:cNvPr id="29" name="Oval 27">
          <a:extLst>
            <a:ext uri="{FF2B5EF4-FFF2-40B4-BE49-F238E27FC236}">
              <a16:creationId xmlns:a16="http://schemas.microsoft.com/office/drawing/2014/main" id="{00000000-0008-0000-0500-00001D000000}"/>
            </a:ext>
          </a:extLst>
        </xdr:cNvPr>
        <xdr:cNvSpPr>
          <a:spLocks noChangeArrowheads="1"/>
        </xdr:cNvSpPr>
      </xdr:nvSpPr>
      <xdr:spPr bwMode="auto">
        <a:xfrm>
          <a:off x="5281812" y="2305053"/>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F</a:t>
          </a:r>
        </a:p>
      </xdr:txBody>
    </xdr:sp>
    <xdr:clientData/>
  </xdr:twoCellAnchor>
  <xdr:twoCellAnchor>
    <xdr:from>
      <xdr:col>4</xdr:col>
      <xdr:colOff>19041</xdr:colOff>
      <xdr:row>7</xdr:row>
      <xdr:rowOff>36789</xdr:rowOff>
    </xdr:from>
    <xdr:to>
      <xdr:col>4</xdr:col>
      <xdr:colOff>457192</xdr:colOff>
      <xdr:row>7</xdr:row>
      <xdr:rowOff>303489</xdr:rowOff>
    </xdr:to>
    <xdr:sp macro="" textlink="">
      <xdr:nvSpPr>
        <xdr:cNvPr id="31" name="Oval 27">
          <a:extLst>
            <a:ext uri="{FF2B5EF4-FFF2-40B4-BE49-F238E27FC236}">
              <a16:creationId xmlns:a16="http://schemas.microsoft.com/office/drawing/2014/main" id="{00000000-0008-0000-0500-00001F000000}"/>
            </a:ext>
          </a:extLst>
        </xdr:cNvPr>
        <xdr:cNvSpPr>
          <a:spLocks noChangeArrowheads="1"/>
        </xdr:cNvSpPr>
      </xdr:nvSpPr>
      <xdr:spPr bwMode="auto">
        <a:xfrm>
          <a:off x="6311314" y="4031516"/>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N</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37" name="Oval 27">
          <a:extLst>
            <a:ext uri="{FF2B5EF4-FFF2-40B4-BE49-F238E27FC236}">
              <a16:creationId xmlns:a16="http://schemas.microsoft.com/office/drawing/2014/main" id="{00000000-0008-0000-0500-000025000000}"/>
            </a:ext>
          </a:extLst>
        </xdr:cNvPr>
        <xdr:cNvSpPr>
          <a:spLocks noChangeArrowheads="1"/>
        </xdr:cNvSpPr>
      </xdr:nvSpPr>
      <xdr:spPr bwMode="auto">
        <a:xfrm>
          <a:off x="7279341" y="2984287"/>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4</xdr:col>
      <xdr:colOff>944339</xdr:colOff>
      <xdr:row>7</xdr:row>
      <xdr:rowOff>70403</xdr:rowOff>
    </xdr:from>
    <xdr:to>
      <xdr:col>4</xdr:col>
      <xdr:colOff>1382489</xdr:colOff>
      <xdr:row>7</xdr:row>
      <xdr:rowOff>337103</xdr:rowOff>
    </xdr:to>
    <xdr:sp macro="" textlink="">
      <xdr:nvSpPr>
        <xdr:cNvPr id="26" name="Oval 27">
          <a:extLst>
            <a:ext uri="{FF2B5EF4-FFF2-40B4-BE49-F238E27FC236}">
              <a16:creationId xmlns:a16="http://schemas.microsoft.com/office/drawing/2014/main" id="{CF26BCD9-3E20-4818-A29E-6F2AB835E53F}"/>
            </a:ext>
          </a:extLst>
        </xdr:cNvPr>
        <xdr:cNvSpPr>
          <a:spLocks noChangeArrowheads="1"/>
        </xdr:cNvSpPr>
      </xdr:nvSpPr>
      <xdr:spPr bwMode="auto">
        <a:xfrm>
          <a:off x="7236612" y="4065130"/>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C</a:t>
          </a:r>
        </a:p>
      </xdr:txBody>
    </xdr:sp>
    <xdr:clientData/>
  </xdr:twoCellAnchor>
  <xdr:twoCellAnchor>
    <xdr:from>
      <xdr:col>4</xdr:col>
      <xdr:colOff>58431</xdr:colOff>
      <xdr:row>8</xdr:row>
      <xdr:rowOff>98432</xdr:rowOff>
    </xdr:from>
    <xdr:to>
      <xdr:col>4</xdr:col>
      <xdr:colOff>496582</xdr:colOff>
      <xdr:row>8</xdr:row>
      <xdr:rowOff>365132</xdr:rowOff>
    </xdr:to>
    <xdr:sp macro="" textlink="">
      <xdr:nvSpPr>
        <xdr:cNvPr id="36" name="Oval 27">
          <a:extLst>
            <a:ext uri="{FF2B5EF4-FFF2-40B4-BE49-F238E27FC236}">
              <a16:creationId xmlns:a16="http://schemas.microsoft.com/office/drawing/2014/main" id="{7EC26C43-1A64-4E18-8A44-C46A0AA11E86}"/>
            </a:ext>
          </a:extLst>
        </xdr:cNvPr>
        <xdr:cNvSpPr>
          <a:spLocks noChangeArrowheads="1"/>
        </xdr:cNvSpPr>
      </xdr:nvSpPr>
      <xdr:spPr bwMode="auto">
        <a:xfrm>
          <a:off x="6339158" y="5201523"/>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J</a:t>
          </a:r>
        </a:p>
      </xdr:txBody>
    </xdr:sp>
    <xdr:clientData/>
  </xdr:twoCellAnchor>
  <xdr:twoCellAnchor>
    <xdr:from>
      <xdr:col>5</xdr:col>
      <xdr:colOff>860994</xdr:colOff>
      <xdr:row>6</xdr:row>
      <xdr:rowOff>767151</xdr:rowOff>
    </xdr:from>
    <xdr:to>
      <xdr:col>5</xdr:col>
      <xdr:colOff>1299145</xdr:colOff>
      <xdr:row>6</xdr:row>
      <xdr:rowOff>1033851</xdr:rowOff>
    </xdr:to>
    <xdr:sp macro="" textlink="">
      <xdr:nvSpPr>
        <xdr:cNvPr id="2" name="Oval 27">
          <a:extLst>
            <a:ext uri="{FF2B5EF4-FFF2-40B4-BE49-F238E27FC236}">
              <a16:creationId xmlns:a16="http://schemas.microsoft.com/office/drawing/2014/main" id="{8C0BE632-35A0-C24E-9373-4F66D5F98996}"/>
            </a:ext>
          </a:extLst>
        </xdr:cNvPr>
        <xdr:cNvSpPr>
          <a:spLocks noChangeArrowheads="1"/>
        </xdr:cNvSpPr>
      </xdr:nvSpPr>
      <xdr:spPr bwMode="auto">
        <a:xfrm>
          <a:off x="8561812" y="3653515"/>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W</a:t>
          </a:r>
        </a:p>
      </xdr:txBody>
    </xdr:sp>
    <xdr:clientData/>
  </xdr:twoCellAnchor>
  <xdr:twoCellAnchor>
    <xdr:from>
      <xdr:col>4</xdr:col>
      <xdr:colOff>455055</xdr:colOff>
      <xdr:row>7</xdr:row>
      <xdr:rowOff>81363</xdr:rowOff>
    </xdr:from>
    <xdr:to>
      <xdr:col>4</xdr:col>
      <xdr:colOff>893206</xdr:colOff>
      <xdr:row>7</xdr:row>
      <xdr:rowOff>348063</xdr:rowOff>
    </xdr:to>
    <xdr:sp macro="" textlink="">
      <xdr:nvSpPr>
        <xdr:cNvPr id="7" name="Oval 27">
          <a:extLst>
            <a:ext uri="{FF2B5EF4-FFF2-40B4-BE49-F238E27FC236}">
              <a16:creationId xmlns:a16="http://schemas.microsoft.com/office/drawing/2014/main" id="{7AF4F98C-06B7-7742-ACC5-0C41BAD8B8E9}"/>
            </a:ext>
          </a:extLst>
        </xdr:cNvPr>
        <xdr:cNvSpPr>
          <a:spLocks noChangeArrowheads="1"/>
        </xdr:cNvSpPr>
      </xdr:nvSpPr>
      <xdr:spPr bwMode="auto">
        <a:xfrm>
          <a:off x="6747328" y="4076090"/>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4</xdr:col>
      <xdr:colOff>48175</xdr:colOff>
      <xdr:row>7</xdr:row>
      <xdr:rowOff>398615</xdr:rowOff>
    </xdr:from>
    <xdr:to>
      <xdr:col>4</xdr:col>
      <xdr:colOff>486326</xdr:colOff>
      <xdr:row>7</xdr:row>
      <xdr:rowOff>665315</xdr:rowOff>
    </xdr:to>
    <xdr:sp macro="" textlink="">
      <xdr:nvSpPr>
        <xdr:cNvPr id="9" name="Oval 27">
          <a:extLst>
            <a:ext uri="{FF2B5EF4-FFF2-40B4-BE49-F238E27FC236}">
              <a16:creationId xmlns:a16="http://schemas.microsoft.com/office/drawing/2014/main" id="{346FF72F-B752-C541-BB5A-EECF8D4ADEAC}"/>
            </a:ext>
          </a:extLst>
        </xdr:cNvPr>
        <xdr:cNvSpPr>
          <a:spLocks noChangeArrowheads="1"/>
        </xdr:cNvSpPr>
      </xdr:nvSpPr>
      <xdr:spPr bwMode="auto">
        <a:xfrm>
          <a:off x="6340448" y="4393342"/>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X</a:t>
          </a:r>
        </a:p>
      </xdr:txBody>
    </xdr:sp>
    <xdr:clientData/>
  </xdr:twoCellAnchor>
  <xdr:twoCellAnchor>
    <xdr:from>
      <xdr:col>4</xdr:col>
      <xdr:colOff>93848</xdr:colOff>
      <xdr:row>8</xdr:row>
      <xdr:rowOff>729126</xdr:rowOff>
    </xdr:from>
    <xdr:to>
      <xdr:col>4</xdr:col>
      <xdr:colOff>531998</xdr:colOff>
      <xdr:row>8</xdr:row>
      <xdr:rowOff>995826</xdr:rowOff>
    </xdr:to>
    <xdr:sp macro="" textlink="">
      <xdr:nvSpPr>
        <xdr:cNvPr id="10" name="Oval 27">
          <a:extLst>
            <a:ext uri="{FF2B5EF4-FFF2-40B4-BE49-F238E27FC236}">
              <a16:creationId xmlns:a16="http://schemas.microsoft.com/office/drawing/2014/main" id="{546E540A-000B-9747-9936-943A9B2F17C8}"/>
            </a:ext>
          </a:extLst>
        </xdr:cNvPr>
        <xdr:cNvSpPr>
          <a:spLocks noChangeArrowheads="1"/>
        </xdr:cNvSpPr>
      </xdr:nvSpPr>
      <xdr:spPr bwMode="auto">
        <a:xfrm>
          <a:off x="6386121" y="5832217"/>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V</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FA67C720-7610-1144-A8E3-F4C9581DD577}"/>
            </a:ext>
          </a:extLst>
        </xdr:cNvPr>
        <xdr:cNvSpPr txBox="1"/>
      </xdr:nvSpPr>
      <xdr:spPr>
        <a:xfrm>
          <a:off x="88836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90487</xdr:colOff>
      <xdr:row>17</xdr:row>
      <xdr:rowOff>171451</xdr:rowOff>
    </xdr:from>
    <xdr:to>
      <xdr:col>4</xdr:col>
      <xdr:colOff>688862</xdr:colOff>
      <xdr:row>25</xdr:row>
      <xdr:rowOff>13608</xdr:rowOff>
    </xdr:to>
    <xdr:graphicFrame macro="">
      <xdr:nvGraphicFramePr>
        <xdr:cNvPr id="2" name="Chart 1">
          <a:extLst>
            <a:ext uri="{FF2B5EF4-FFF2-40B4-BE49-F238E27FC236}">
              <a16:creationId xmlns:a16="http://schemas.microsoft.com/office/drawing/2014/main" id="{A085C645-A572-5143-A0B3-FD2D57B835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102613</xdr:colOff>
      <xdr:row>5</xdr:row>
      <xdr:rowOff>788894</xdr:rowOff>
    </xdr:from>
    <xdr:to>
      <xdr:col>5</xdr:col>
      <xdr:colOff>540764</xdr:colOff>
      <xdr:row>5</xdr:row>
      <xdr:rowOff>1055594</xdr:rowOff>
    </xdr:to>
    <xdr:sp macro="" textlink="">
      <xdr:nvSpPr>
        <xdr:cNvPr id="2" name="Oval 27">
          <a:extLst>
            <a:ext uri="{FF2B5EF4-FFF2-40B4-BE49-F238E27FC236}">
              <a16:creationId xmlns:a16="http://schemas.microsoft.com/office/drawing/2014/main" id="{9F47A8A6-A47E-2C49-8DCC-926C3118319E}"/>
            </a:ext>
          </a:extLst>
        </xdr:cNvPr>
        <xdr:cNvSpPr>
          <a:spLocks noChangeArrowheads="1"/>
        </xdr:cNvSpPr>
      </xdr:nvSpPr>
      <xdr:spPr bwMode="auto">
        <a:xfrm>
          <a:off x="7024113" y="2820894"/>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3" name="Oval 27">
          <a:extLst>
            <a:ext uri="{FF2B5EF4-FFF2-40B4-BE49-F238E27FC236}">
              <a16:creationId xmlns:a16="http://schemas.microsoft.com/office/drawing/2014/main" id="{4FEB0AAB-3357-2248-9ABD-1C0B449DDCFD}"/>
            </a:ext>
          </a:extLst>
        </xdr:cNvPr>
        <xdr:cNvSpPr>
          <a:spLocks noChangeArrowheads="1"/>
        </xdr:cNvSpPr>
      </xdr:nvSpPr>
      <xdr:spPr bwMode="auto">
        <a:xfrm>
          <a:off x="7708900" y="2822922"/>
          <a:ext cx="438151" cy="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73291</xdr:colOff>
      <xdr:row>6</xdr:row>
      <xdr:rowOff>71102</xdr:rowOff>
    </xdr:from>
    <xdr:to>
      <xdr:col>5</xdr:col>
      <xdr:colOff>511441</xdr:colOff>
      <xdr:row>6</xdr:row>
      <xdr:rowOff>337802</xdr:rowOff>
    </xdr:to>
    <xdr:sp macro="" textlink="">
      <xdr:nvSpPr>
        <xdr:cNvPr id="2" name="Oval 33">
          <a:extLst>
            <a:ext uri="{FF2B5EF4-FFF2-40B4-BE49-F238E27FC236}">
              <a16:creationId xmlns:a16="http://schemas.microsoft.com/office/drawing/2014/main" id="{00000000-0008-0000-0700-000002000000}"/>
            </a:ext>
          </a:extLst>
        </xdr:cNvPr>
        <xdr:cNvSpPr>
          <a:spLocks noChangeArrowheads="1"/>
        </xdr:cNvSpPr>
      </xdr:nvSpPr>
      <xdr:spPr bwMode="auto">
        <a:xfrm>
          <a:off x="6278148" y="3445673"/>
          <a:ext cx="438150" cy="266700"/>
        </a:xfrm>
        <a:prstGeom prst="ellipse">
          <a:avLst/>
        </a:prstGeom>
        <a:solidFill>
          <a:schemeClr val="bg1"/>
        </a:solidFill>
        <a:ln w="19050">
          <a:solidFill>
            <a:schemeClr val="tx1"/>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A</a:t>
          </a:r>
        </a:p>
      </xdr:txBody>
    </xdr:sp>
    <xdr:clientData/>
  </xdr:twoCellAnchor>
  <xdr:twoCellAnchor>
    <xdr:from>
      <xdr:col>5</xdr:col>
      <xdr:colOff>775603</xdr:colOff>
      <xdr:row>6</xdr:row>
      <xdr:rowOff>439777</xdr:rowOff>
    </xdr:from>
    <xdr:to>
      <xdr:col>5</xdr:col>
      <xdr:colOff>1213753</xdr:colOff>
      <xdr:row>6</xdr:row>
      <xdr:rowOff>706477</xdr:rowOff>
    </xdr:to>
    <xdr:sp macro="" textlink="">
      <xdr:nvSpPr>
        <xdr:cNvPr id="3" name="Oval 27">
          <a:extLst>
            <a:ext uri="{FF2B5EF4-FFF2-40B4-BE49-F238E27FC236}">
              <a16:creationId xmlns:a16="http://schemas.microsoft.com/office/drawing/2014/main" id="{00000000-0008-0000-0700-000003000000}"/>
            </a:ext>
          </a:extLst>
        </xdr:cNvPr>
        <xdr:cNvSpPr>
          <a:spLocks noChangeArrowheads="1"/>
        </xdr:cNvSpPr>
      </xdr:nvSpPr>
      <xdr:spPr bwMode="auto">
        <a:xfrm>
          <a:off x="6980460" y="381434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D</a:t>
          </a:r>
        </a:p>
      </xdr:txBody>
    </xdr:sp>
    <xdr:clientData/>
  </xdr:twoCellAnchor>
  <xdr:twoCellAnchor>
    <xdr:from>
      <xdr:col>5</xdr:col>
      <xdr:colOff>40820</xdr:colOff>
      <xdr:row>6</xdr:row>
      <xdr:rowOff>816431</xdr:rowOff>
    </xdr:from>
    <xdr:to>
      <xdr:col>5</xdr:col>
      <xdr:colOff>478970</xdr:colOff>
      <xdr:row>6</xdr:row>
      <xdr:rowOff>1083131</xdr:rowOff>
    </xdr:to>
    <xdr:sp macro="" textlink="">
      <xdr:nvSpPr>
        <xdr:cNvPr id="4" name="Oval 27">
          <a:extLst>
            <a:ext uri="{FF2B5EF4-FFF2-40B4-BE49-F238E27FC236}">
              <a16:creationId xmlns:a16="http://schemas.microsoft.com/office/drawing/2014/main" id="{00000000-0008-0000-0700-000004000000}"/>
            </a:ext>
          </a:extLst>
        </xdr:cNvPr>
        <xdr:cNvSpPr>
          <a:spLocks noChangeArrowheads="1"/>
        </xdr:cNvSpPr>
      </xdr:nvSpPr>
      <xdr:spPr bwMode="auto">
        <a:xfrm>
          <a:off x="6245677" y="4191002"/>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E</a:t>
          </a:r>
        </a:p>
      </xdr:txBody>
    </xdr:sp>
    <xdr:clientData/>
  </xdr:twoCellAnchor>
  <xdr:twoCellAnchor>
    <xdr:from>
      <xdr:col>5</xdr:col>
      <xdr:colOff>43541</xdr:colOff>
      <xdr:row>7</xdr:row>
      <xdr:rowOff>737511</xdr:rowOff>
    </xdr:from>
    <xdr:to>
      <xdr:col>5</xdr:col>
      <xdr:colOff>481691</xdr:colOff>
      <xdr:row>7</xdr:row>
      <xdr:rowOff>1004211</xdr:rowOff>
    </xdr:to>
    <xdr:sp macro="" textlink="">
      <xdr:nvSpPr>
        <xdr:cNvPr id="5" name="Oval 27">
          <a:extLst>
            <a:ext uri="{FF2B5EF4-FFF2-40B4-BE49-F238E27FC236}">
              <a16:creationId xmlns:a16="http://schemas.microsoft.com/office/drawing/2014/main" id="{00000000-0008-0000-0700-000005000000}"/>
            </a:ext>
          </a:extLst>
        </xdr:cNvPr>
        <xdr:cNvSpPr>
          <a:spLocks noChangeArrowheads="1"/>
        </xdr:cNvSpPr>
      </xdr:nvSpPr>
      <xdr:spPr bwMode="auto">
        <a:xfrm>
          <a:off x="6547755" y="522786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F</a:t>
          </a:r>
        </a:p>
      </xdr:txBody>
    </xdr:sp>
    <xdr:clientData/>
  </xdr:twoCellAnchor>
  <xdr:twoCellAnchor>
    <xdr:from>
      <xdr:col>4</xdr:col>
      <xdr:colOff>707572</xdr:colOff>
      <xdr:row>8</xdr:row>
      <xdr:rowOff>63503</xdr:rowOff>
    </xdr:from>
    <xdr:to>
      <xdr:col>4</xdr:col>
      <xdr:colOff>1145723</xdr:colOff>
      <xdr:row>8</xdr:row>
      <xdr:rowOff>330203</xdr:rowOff>
    </xdr:to>
    <xdr:sp macro="" textlink="">
      <xdr:nvSpPr>
        <xdr:cNvPr id="7" name="Oval 27">
          <a:extLst>
            <a:ext uri="{FF2B5EF4-FFF2-40B4-BE49-F238E27FC236}">
              <a16:creationId xmlns:a16="http://schemas.microsoft.com/office/drawing/2014/main" id="{00000000-0008-0000-0700-000007000000}"/>
            </a:ext>
          </a:extLst>
        </xdr:cNvPr>
        <xdr:cNvSpPr>
          <a:spLocks noChangeArrowheads="1"/>
        </xdr:cNvSpPr>
      </xdr:nvSpPr>
      <xdr:spPr bwMode="auto">
        <a:xfrm>
          <a:off x="5674179" y="5724074"/>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J</a:t>
          </a:r>
        </a:p>
      </xdr:txBody>
    </xdr:sp>
    <xdr:clientData/>
  </xdr:twoCellAnchor>
  <xdr:twoCellAnchor>
    <xdr:from>
      <xdr:col>4</xdr:col>
      <xdr:colOff>36285</xdr:colOff>
      <xdr:row>8</xdr:row>
      <xdr:rowOff>77108</xdr:rowOff>
    </xdr:from>
    <xdr:to>
      <xdr:col>4</xdr:col>
      <xdr:colOff>474436</xdr:colOff>
      <xdr:row>8</xdr:row>
      <xdr:rowOff>343808</xdr:rowOff>
    </xdr:to>
    <xdr:sp macro="" textlink="">
      <xdr:nvSpPr>
        <xdr:cNvPr id="9" name="Oval 27">
          <a:extLst>
            <a:ext uri="{FF2B5EF4-FFF2-40B4-BE49-F238E27FC236}">
              <a16:creationId xmlns:a16="http://schemas.microsoft.com/office/drawing/2014/main" id="{00000000-0008-0000-0700-000009000000}"/>
            </a:ext>
          </a:extLst>
        </xdr:cNvPr>
        <xdr:cNvSpPr>
          <a:spLocks noChangeArrowheads="1"/>
        </xdr:cNvSpPr>
      </xdr:nvSpPr>
      <xdr:spPr bwMode="auto">
        <a:xfrm>
          <a:off x="5002892" y="5737679"/>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I</a:t>
          </a:r>
        </a:p>
      </xdr:txBody>
    </xdr:sp>
    <xdr:clientData/>
  </xdr:twoCellAnchor>
  <xdr:twoCellAnchor>
    <xdr:from>
      <xdr:col>5</xdr:col>
      <xdr:colOff>40818</xdr:colOff>
      <xdr:row>6</xdr:row>
      <xdr:rowOff>466990</xdr:rowOff>
    </xdr:from>
    <xdr:to>
      <xdr:col>5</xdr:col>
      <xdr:colOff>478968</xdr:colOff>
      <xdr:row>6</xdr:row>
      <xdr:rowOff>733690</xdr:rowOff>
    </xdr:to>
    <xdr:sp macro="" textlink="">
      <xdr:nvSpPr>
        <xdr:cNvPr id="14" name="Oval 27">
          <a:extLst>
            <a:ext uri="{FF2B5EF4-FFF2-40B4-BE49-F238E27FC236}">
              <a16:creationId xmlns:a16="http://schemas.microsoft.com/office/drawing/2014/main" id="{00000000-0008-0000-0700-00000E000000}"/>
            </a:ext>
          </a:extLst>
        </xdr:cNvPr>
        <xdr:cNvSpPr>
          <a:spLocks noChangeArrowheads="1"/>
        </xdr:cNvSpPr>
      </xdr:nvSpPr>
      <xdr:spPr bwMode="auto">
        <a:xfrm>
          <a:off x="6245675" y="3841561"/>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C</a:t>
          </a:r>
        </a:p>
      </xdr:txBody>
    </xdr:sp>
    <xdr:clientData/>
  </xdr:twoCellAnchor>
  <xdr:twoCellAnchor>
    <xdr:from>
      <xdr:col>5</xdr:col>
      <xdr:colOff>55335</xdr:colOff>
      <xdr:row>7</xdr:row>
      <xdr:rowOff>87091</xdr:rowOff>
    </xdr:from>
    <xdr:to>
      <xdr:col>5</xdr:col>
      <xdr:colOff>493485</xdr:colOff>
      <xdr:row>7</xdr:row>
      <xdr:rowOff>353791</xdr:rowOff>
    </xdr:to>
    <xdr:sp macro="" textlink="">
      <xdr:nvSpPr>
        <xdr:cNvPr id="12" name="Oval 27">
          <a:extLst>
            <a:ext uri="{FF2B5EF4-FFF2-40B4-BE49-F238E27FC236}">
              <a16:creationId xmlns:a16="http://schemas.microsoft.com/office/drawing/2014/main" id="{00000000-0008-0000-0700-00000C000000}"/>
            </a:ext>
          </a:extLst>
        </xdr:cNvPr>
        <xdr:cNvSpPr>
          <a:spLocks noChangeArrowheads="1"/>
        </xdr:cNvSpPr>
      </xdr:nvSpPr>
      <xdr:spPr bwMode="auto">
        <a:xfrm>
          <a:off x="6559549" y="457744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G</a:t>
          </a:r>
        </a:p>
      </xdr:txBody>
    </xdr:sp>
    <xdr:clientData/>
  </xdr:twoCellAnchor>
  <xdr:twoCellAnchor>
    <xdr:from>
      <xdr:col>5</xdr:col>
      <xdr:colOff>780142</xdr:colOff>
      <xdr:row>5</xdr:row>
      <xdr:rowOff>104321</xdr:rowOff>
    </xdr:from>
    <xdr:to>
      <xdr:col>5</xdr:col>
      <xdr:colOff>1218291</xdr:colOff>
      <xdr:row>5</xdr:row>
      <xdr:rowOff>371021</xdr:rowOff>
    </xdr:to>
    <xdr:sp macro="" textlink="">
      <xdr:nvSpPr>
        <xdr:cNvPr id="15" name="Oval 30">
          <a:extLst>
            <a:ext uri="{FF2B5EF4-FFF2-40B4-BE49-F238E27FC236}">
              <a16:creationId xmlns:a16="http://schemas.microsoft.com/office/drawing/2014/main" id="{00000000-0008-0000-0700-00000F000000}"/>
            </a:ext>
          </a:extLst>
        </xdr:cNvPr>
        <xdr:cNvSpPr>
          <a:spLocks noChangeArrowheads="1"/>
        </xdr:cNvSpPr>
      </xdr:nvSpPr>
      <xdr:spPr bwMode="auto">
        <a:xfrm>
          <a:off x="7284356" y="2308678"/>
          <a:ext cx="438149" cy="266700"/>
        </a:xfrm>
        <a:prstGeom prst="ellipse">
          <a:avLst/>
        </a:prstGeom>
        <a:solidFill>
          <a:schemeClr val="bg1"/>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B</a:t>
          </a:r>
        </a:p>
      </xdr:txBody>
    </xdr:sp>
    <xdr:clientData/>
  </xdr:twoCellAnchor>
  <xdr:twoCellAnchor>
    <xdr:from>
      <xdr:col>5</xdr:col>
      <xdr:colOff>831848</xdr:colOff>
      <xdr:row>6</xdr:row>
      <xdr:rowOff>809174</xdr:rowOff>
    </xdr:from>
    <xdr:to>
      <xdr:col>5</xdr:col>
      <xdr:colOff>1269999</xdr:colOff>
      <xdr:row>6</xdr:row>
      <xdr:rowOff>1075874</xdr:rowOff>
    </xdr:to>
    <xdr:sp macro="" textlink="">
      <xdr:nvSpPr>
        <xdr:cNvPr id="17" name="Oval 16">
          <a:extLst>
            <a:ext uri="{FF2B5EF4-FFF2-40B4-BE49-F238E27FC236}">
              <a16:creationId xmlns:a16="http://schemas.microsoft.com/office/drawing/2014/main" id="{00000000-0008-0000-0700-000011000000}"/>
            </a:ext>
          </a:extLst>
        </xdr:cNvPr>
        <xdr:cNvSpPr>
          <a:spLocks noChangeArrowheads="1"/>
        </xdr:cNvSpPr>
      </xdr:nvSpPr>
      <xdr:spPr bwMode="auto">
        <a:xfrm>
          <a:off x="7336062" y="4156531"/>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H</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ewcollegelanarkshire.sharepoint.com/Users/ronniegilmour/Documents/NCL/Meeting%20Resources/RSRM/2024%20-%20Nov%2019/Appendix%20A%20Strategic%20Risk%20Register%20update%20at%2004%20Nov%202024.xlsx" TargetMode="External"/><Relationship Id="rId1" Type="http://schemas.openxmlformats.org/officeDocument/2006/relationships/externalLinkPath" Target="https://newcollegelanarkshire.sharepoint.com/sites/LanarkshireBoard2022/Shared%20Documents/General/2024/Nov-Dec%202024/ARC%202nd%20Dec%202024/Appendix%20A%20Strategic%20Risk%20Register%20update%20at%2004%20Nov%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LC Summary"/>
      <sheetName val="SLC Strategic Risk Register"/>
      <sheetName val="SLC Board Risk Appetite"/>
      <sheetName val="SLC Risk Profile &amp; Scorin"/>
    </sheetNames>
    <sheetDataSet>
      <sheetData sheetId="0"/>
      <sheetData sheetId="1">
        <row r="1">
          <cell r="A1" t="str">
            <v>Strategic Risk Register</v>
          </cell>
          <cell r="F1" t="str">
            <v>Dated reviewed by Risk Management Group</v>
          </cell>
          <cell r="V1" t="str">
            <v>RSRMG</v>
          </cell>
        </row>
        <row r="2">
          <cell r="F2" t="str">
            <v>Dated reviewed by SLT</v>
          </cell>
        </row>
        <row r="3">
          <cell r="F3" t="str">
            <v>Next date of review</v>
          </cell>
        </row>
        <row r="5">
          <cell r="D5" t="str">
            <v>Description</v>
          </cell>
          <cell r="E5" t="str">
            <v>Impact Rating (1-5)</v>
          </cell>
          <cell r="F5" t="str">
            <v>Probability Rating (1-5)</v>
          </cell>
          <cell r="G5" t="str">
            <v>Risk Score</v>
          </cell>
          <cell r="H5" t="str">
            <v>Previous submission risk score</v>
          </cell>
        </row>
        <row r="7">
          <cell r="D7" t="str">
            <v>That there is a theft of, or damage to, Management Information System (incl. cyber-crime)</v>
          </cell>
          <cell r="E7">
            <v>3</v>
          </cell>
          <cell r="F7">
            <v>2</v>
          </cell>
          <cell r="G7">
            <v>6</v>
          </cell>
          <cell r="H7">
            <v>6</v>
          </cell>
          <cell r="I7">
            <v>0</v>
          </cell>
          <cell r="P7">
            <v>3</v>
          </cell>
          <cell r="Q7">
            <v>1</v>
          </cell>
          <cell r="R7">
            <v>3</v>
          </cell>
          <cell r="S7">
            <v>3</v>
          </cell>
          <cell r="T7">
            <v>0</v>
          </cell>
        </row>
        <row r="9">
          <cell r="D9" t="str">
            <v>That the College cannot maintain financial stability</v>
          </cell>
          <cell r="E9">
            <v>5</v>
          </cell>
          <cell r="F9">
            <v>4</v>
          </cell>
          <cell r="G9">
            <v>20</v>
          </cell>
          <cell r="H9">
            <v>16</v>
          </cell>
          <cell r="I9">
            <v>4</v>
          </cell>
          <cell r="P9">
            <v>5</v>
          </cell>
          <cell r="Q9">
            <v>3</v>
          </cell>
          <cell r="R9">
            <v>15</v>
          </cell>
          <cell r="S9">
            <v>16</v>
          </cell>
          <cell r="T9">
            <v>-1</v>
          </cell>
        </row>
        <row r="10">
          <cell r="D10" t="str">
            <v xml:space="preserve">That there is a failure of financial controls                                                                                                  </v>
          </cell>
          <cell r="E10">
            <v>5</v>
          </cell>
          <cell r="F10">
            <v>3</v>
          </cell>
          <cell r="G10">
            <v>15</v>
          </cell>
          <cell r="H10">
            <v>8</v>
          </cell>
          <cell r="I10">
            <v>7</v>
          </cell>
          <cell r="P10">
            <v>5</v>
          </cell>
          <cell r="Q10">
            <v>2</v>
          </cell>
          <cell r="R10">
            <v>10</v>
          </cell>
          <cell r="S10">
            <v>12</v>
          </cell>
          <cell r="T10">
            <v>-2</v>
          </cell>
        </row>
        <row r="11">
          <cell r="D11" t="str">
            <v>That there is failure to meet Credit target and /or failure to retain major public and private contracts.</v>
          </cell>
          <cell r="E11">
            <v>5</v>
          </cell>
          <cell r="F11">
            <v>3</v>
          </cell>
          <cell r="G11">
            <v>15</v>
          </cell>
          <cell r="H11">
            <v>12</v>
          </cell>
          <cell r="I11">
            <v>3</v>
          </cell>
          <cell r="P11">
            <v>5</v>
          </cell>
          <cell r="Q11">
            <v>1</v>
          </cell>
          <cell r="R11">
            <v>5</v>
          </cell>
          <cell r="S11">
            <v>6</v>
          </cell>
          <cell r="T11">
            <v>-1</v>
          </cell>
        </row>
        <row r="12">
          <cell r="D12" t="str">
            <v xml:space="preserve">That there are insufficient funds for capital project and maintenance requirements  </v>
          </cell>
          <cell r="E12">
            <v>4</v>
          </cell>
          <cell r="F12">
            <v>3</v>
          </cell>
          <cell r="G12">
            <v>12</v>
          </cell>
          <cell r="H12">
            <v>8</v>
          </cell>
          <cell r="I12">
            <v>4</v>
          </cell>
          <cell r="P12">
            <v>4</v>
          </cell>
          <cell r="Q12">
            <v>2</v>
          </cell>
          <cell r="R12">
            <v>8</v>
          </cell>
          <cell r="S12">
            <v>12</v>
          </cell>
          <cell r="T12">
            <v>-4</v>
          </cell>
        </row>
        <row r="14">
          <cell r="D14" t="str">
            <v>That there is a failure of Corporate Governance arrangements</v>
          </cell>
          <cell r="E14">
            <v>4</v>
          </cell>
          <cell r="F14">
            <v>2</v>
          </cell>
          <cell r="G14">
            <v>8</v>
          </cell>
          <cell r="H14">
            <v>8</v>
          </cell>
          <cell r="I14">
            <v>0</v>
          </cell>
          <cell r="P14">
            <v>4</v>
          </cell>
          <cell r="Q14">
            <v>1</v>
          </cell>
          <cell r="R14">
            <v>4</v>
          </cell>
          <cell r="S14">
            <v>6</v>
          </cell>
          <cell r="T14">
            <v>-2</v>
          </cell>
        </row>
        <row r="16">
          <cell r="D16" t="str">
            <v xml:space="preserve">That there is a failure to meet statutory and legislative health and safety as well as safeguarding  requirements. </v>
          </cell>
          <cell r="E16">
            <v>4</v>
          </cell>
          <cell r="F16">
            <v>3</v>
          </cell>
          <cell r="G16">
            <v>12</v>
          </cell>
          <cell r="H16">
            <v>9</v>
          </cell>
          <cell r="I16">
            <v>3</v>
          </cell>
          <cell r="P16">
            <v>4</v>
          </cell>
          <cell r="R16">
            <v>8</v>
          </cell>
          <cell r="S16">
            <v>6</v>
          </cell>
          <cell r="T16">
            <v>2</v>
          </cell>
        </row>
        <row r="18">
          <cell r="D18" t="str">
            <v>That there is a breach of legislation and associated regulations (incl. GDPR)</v>
          </cell>
          <cell r="E18">
            <v>2</v>
          </cell>
          <cell r="F18">
            <v>3</v>
          </cell>
          <cell r="G18">
            <v>6</v>
          </cell>
          <cell r="H18">
            <v>6</v>
          </cell>
          <cell r="I18">
            <v>0</v>
          </cell>
          <cell r="P18">
            <v>2</v>
          </cell>
          <cell r="Q18">
            <v>2</v>
          </cell>
          <cell r="R18">
            <v>4</v>
          </cell>
          <cell r="S18">
            <v>4</v>
          </cell>
          <cell r="T18">
            <v>0</v>
          </cell>
        </row>
        <row r="19">
          <cell r="D19" t="str">
            <v xml:space="preserve">That there is a failure to safeguard the health and wellbeing of staff and students. </v>
          </cell>
          <cell r="E19">
            <v>3</v>
          </cell>
          <cell r="F19">
            <v>3</v>
          </cell>
          <cell r="G19">
            <v>9</v>
          </cell>
          <cell r="H19">
            <v>9</v>
          </cell>
          <cell r="I19">
            <v>0</v>
          </cell>
          <cell r="P19">
            <v>3</v>
          </cell>
          <cell r="Q19">
            <v>1</v>
          </cell>
          <cell r="R19">
            <v>3</v>
          </cell>
          <cell r="S19">
            <v>3</v>
          </cell>
          <cell r="T19">
            <v>0</v>
          </cell>
        </row>
        <row r="20">
          <cell r="D20" t="str">
            <v>That the College is not on track to meet the Scottish Government net zero targets.</v>
          </cell>
          <cell r="E20">
            <v>3</v>
          </cell>
          <cell r="F20">
            <v>3</v>
          </cell>
          <cell r="G20">
            <v>9</v>
          </cell>
          <cell r="H20">
            <v>9</v>
          </cell>
          <cell r="I20">
            <v>0</v>
          </cell>
          <cell r="P20">
            <v>3</v>
          </cell>
          <cell r="Q20">
            <v>2</v>
          </cell>
          <cell r="R20">
            <v>6</v>
          </cell>
          <cell r="S20">
            <v>9</v>
          </cell>
          <cell r="T20">
            <v>-3</v>
          </cell>
        </row>
        <row r="22">
          <cell r="D22" t="str">
            <v>That there is a failure to achieve  high standards of learning and teaching.</v>
          </cell>
          <cell r="E22">
            <v>4</v>
          </cell>
          <cell r="F22">
            <v>2</v>
          </cell>
          <cell r="G22">
            <v>8</v>
          </cell>
          <cell r="H22">
            <v>8</v>
          </cell>
          <cell r="I22">
            <v>0</v>
          </cell>
          <cell r="P22">
            <v>4</v>
          </cell>
          <cell r="Q22">
            <v>1</v>
          </cell>
          <cell r="R22">
            <v>4</v>
          </cell>
          <cell r="S22">
            <v>4</v>
          </cell>
          <cell r="T22">
            <v>0</v>
          </cell>
        </row>
        <row r="23">
          <cell r="D23" t="str">
            <v xml:space="preserve">That the College cannot  provide a robust learner experience supporting them onto their final destinations. </v>
          </cell>
          <cell r="E23">
            <v>4</v>
          </cell>
          <cell r="F23">
            <v>2</v>
          </cell>
          <cell r="G23">
            <v>8</v>
          </cell>
          <cell r="H23">
            <v>8</v>
          </cell>
          <cell r="I23">
            <v>0</v>
          </cell>
          <cell r="P23">
            <v>4</v>
          </cell>
          <cell r="Q23">
            <v>2</v>
          </cell>
          <cell r="R23">
            <v>8</v>
          </cell>
          <cell r="S23">
            <v>12</v>
          </cell>
          <cell r="T23">
            <v>-4</v>
          </cell>
        </row>
        <row r="25">
          <cell r="D25" t="str">
            <v xml:space="preserve">That there is a failure to provide an engaging and effective employee journey. </v>
          </cell>
          <cell r="E25">
            <v>4</v>
          </cell>
          <cell r="F25">
            <v>2</v>
          </cell>
          <cell r="G25">
            <v>8</v>
          </cell>
          <cell r="H25">
            <v>8</v>
          </cell>
          <cell r="I25">
            <v>0</v>
          </cell>
          <cell r="P25">
            <v>4</v>
          </cell>
          <cell r="Q25">
            <v>1</v>
          </cell>
          <cell r="R25">
            <v>4</v>
          </cell>
          <cell r="S25">
            <v>3</v>
          </cell>
          <cell r="T25">
            <v>1</v>
          </cell>
        </row>
        <row r="27">
          <cell r="D27" t="str">
            <v>That there is business interruption due to major disaster, IT failure etc</v>
          </cell>
          <cell r="E27">
            <v>3</v>
          </cell>
          <cell r="F27">
            <v>2</v>
          </cell>
          <cell r="G27">
            <v>6</v>
          </cell>
          <cell r="H27">
            <v>8</v>
          </cell>
          <cell r="I27">
            <v>-2</v>
          </cell>
          <cell r="P27">
            <v>3</v>
          </cell>
          <cell r="Q27">
            <v>1</v>
          </cell>
          <cell r="R27">
            <v>3</v>
          </cell>
          <cell r="S27">
            <v>6</v>
          </cell>
          <cell r="T27">
            <v>-3</v>
          </cell>
        </row>
        <row r="29">
          <cell r="D29" t="str">
            <v>That there is a reputational risk to the College.</v>
          </cell>
          <cell r="E29">
            <v>4</v>
          </cell>
          <cell r="F29">
            <v>4</v>
          </cell>
          <cell r="G29">
            <v>16</v>
          </cell>
          <cell r="H29">
            <v>16</v>
          </cell>
          <cell r="I29">
            <v>0</v>
          </cell>
          <cell r="P29">
            <v>4</v>
          </cell>
          <cell r="Q29">
            <v>3</v>
          </cell>
          <cell r="R29">
            <v>12</v>
          </cell>
          <cell r="S29">
            <v>12</v>
          </cell>
          <cell r="T29">
            <v>0</v>
          </cell>
        </row>
        <row r="31">
          <cell r="E31" t="str">
            <v>Risk Key</v>
          </cell>
          <cell r="F31" t="str">
            <v>Low</v>
          </cell>
          <cell r="G31" t="str">
            <v>1-3</v>
          </cell>
        </row>
        <row r="32">
          <cell r="F32" t="str">
            <v>Medium</v>
          </cell>
          <cell r="G32" t="str">
            <v>4-9</v>
          </cell>
        </row>
        <row r="33">
          <cell r="F33" t="str">
            <v>High</v>
          </cell>
          <cell r="G33" t="str">
            <v>10-19</v>
          </cell>
        </row>
        <row r="34">
          <cell r="F34" t="str">
            <v>Very High</v>
          </cell>
          <cell r="G34" t="str">
            <v>20-25</v>
          </cell>
        </row>
      </sheetData>
      <sheetData sheetId="2">
        <row r="1">
          <cell r="L1" t="str">
            <v>Count</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0"/>
  <sheetViews>
    <sheetView showGridLines="0" zoomScaleNormal="100" zoomScaleSheetLayoutView="100" workbookViewId="0">
      <selection activeCell="B13" sqref="B13:D13"/>
    </sheetView>
  </sheetViews>
  <sheetFormatPr defaultColWidth="9.140625" defaultRowHeight="15"/>
  <cols>
    <col min="1" max="1" width="32.85546875" style="16" customWidth="1"/>
    <col min="2" max="2" width="61.140625" style="16" bestFit="1" customWidth="1"/>
    <col min="3" max="3" width="22.85546875" style="16" customWidth="1"/>
    <col min="4" max="4" width="27" style="16" customWidth="1"/>
    <col min="5" max="16384" width="9.140625" style="16"/>
  </cols>
  <sheetData>
    <row r="1" spans="1:4">
      <c r="A1" s="17"/>
    </row>
    <row r="5" spans="1:4" ht="6" customHeight="1"/>
    <row r="7" spans="1:4">
      <c r="A7" s="632" t="s">
        <v>0</v>
      </c>
      <c r="B7" s="633"/>
      <c r="C7" s="633"/>
      <c r="D7" s="634"/>
    </row>
    <row r="8" spans="1:4">
      <c r="A8" s="517" t="s">
        <v>1</v>
      </c>
      <c r="B8" s="95" t="s">
        <v>2</v>
      </c>
      <c r="C8" s="98"/>
      <c r="D8" s="96"/>
    </row>
    <row r="9" spans="1:4">
      <c r="A9" s="517" t="s">
        <v>3</v>
      </c>
      <c r="B9" s="95" t="s">
        <v>4</v>
      </c>
      <c r="C9" s="98"/>
      <c r="D9" s="96"/>
    </row>
    <row r="10" spans="1:4">
      <c r="A10" s="517" t="s">
        <v>5</v>
      </c>
      <c r="B10" s="95" t="s">
        <v>6</v>
      </c>
      <c r="C10" s="98"/>
      <c r="D10" s="96"/>
    </row>
    <row r="11" spans="1:4">
      <c r="A11" s="517" t="s">
        <v>7</v>
      </c>
      <c r="B11" s="95" t="s">
        <v>8</v>
      </c>
      <c r="C11" s="98"/>
      <c r="D11" s="96"/>
    </row>
    <row r="12" spans="1:4">
      <c r="A12" s="517" t="s">
        <v>9</v>
      </c>
      <c r="B12" s="99" t="s">
        <v>10</v>
      </c>
      <c r="C12" s="98"/>
      <c r="D12" s="96"/>
    </row>
    <row r="13" spans="1:4">
      <c r="A13" s="517" t="s">
        <v>11</v>
      </c>
      <c r="B13" s="637" t="s">
        <v>4</v>
      </c>
      <c r="C13" s="639"/>
      <c r="D13" s="638"/>
    </row>
    <row r="14" spans="1:4">
      <c r="A14" s="635" t="s">
        <v>12</v>
      </c>
      <c r="B14" s="636"/>
      <c r="C14" s="637" t="s">
        <v>13</v>
      </c>
      <c r="D14" s="638"/>
    </row>
    <row r="16" spans="1:4">
      <c r="A16" s="100" t="s">
        <v>14</v>
      </c>
    </row>
    <row r="17" spans="1:10">
      <c r="A17" s="622" t="s">
        <v>15</v>
      </c>
      <c r="B17" s="623"/>
      <c r="C17" s="623"/>
      <c r="D17" s="623"/>
    </row>
    <row r="18" spans="1:10">
      <c r="A18" s="100" t="s">
        <v>16</v>
      </c>
    </row>
    <row r="19" spans="1:10" ht="46.5" customHeight="1">
      <c r="A19" s="624" t="s">
        <v>17</v>
      </c>
      <c r="B19" s="625"/>
      <c r="C19" s="625"/>
      <c r="D19" s="625"/>
      <c r="J19" s="327"/>
    </row>
    <row r="20" spans="1:10">
      <c r="A20" s="100" t="s">
        <v>18</v>
      </c>
    </row>
    <row r="21" spans="1:10" ht="29.45" customHeight="1">
      <c r="A21" s="629" t="s">
        <v>19</v>
      </c>
      <c r="B21" s="630"/>
      <c r="C21" s="630"/>
      <c r="D21" s="630"/>
    </row>
    <row r="22" spans="1:10">
      <c r="A22" s="100" t="s">
        <v>20</v>
      </c>
    </row>
    <row r="23" spans="1:10">
      <c r="A23" s="622" t="s">
        <v>21</v>
      </c>
      <c r="B23" s="623"/>
      <c r="C23" s="623"/>
      <c r="D23" s="623"/>
    </row>
    <row r="24" spans="1:10">
      <c r="A24" s="100" t="s">
        <v>22</v>
      </c>
    </row>
    <row r="25" spans="1:10" ht="27.75" customHeight="1">
      <c r="A25" s="629" t="s">
        <v>23</v>
      </c>
      <c r="B25" s="630"/>
      <c r="C25" s="630"/>
      <c r="D25" s="630"/>
    </row>
    <row r="26" spans="1:10">
      <c r="A26" s="102" t="s">
        <v>24</v>
      </c>
      <c r="B26" s="101"/>
      <c r="C26" s="101"/>
      <c r="D26" s="101"/>
    </row>
    <row r="27" spans="1:10">
      <c r="A27" s="518" t="s">
        <v>25</v>
      </c>
    </row>
    <row r="28" spans="1:10">
      <c r="A28" s="102" t="s">
        <v>26</v>
      </c>
    </row>
    <row r="29" spans="1:10">
      <c r="A29" s="622" t="s">
        <v>27</v>
      </c>
      <c r="B29" s="623"/>
      <c r="C29" s="623"/>
      <c r="D29" s="623"/>
    </row>
    <row r="30" spans="1:10">
      <c r="A30" s="100" t="s">
        <v>28</v>
      </c>
    </row>
    <row r="31" spans="1:10">
      <c r="A31" s="622" t="s">
        <v>29</v>
      </c>
      <c r="B31" s="623"/>
      <c r="C31" s="623"/>
      <c r="D31" s="623"/>
    </row>
    <row r="32" spans="1:10">
      <c r="A32" s="100" t="s">
        <v>30</v>
      </c>
    </row>
    <row r="33" spans="1:4">
      <c r="A33" s="622" t="s">
        <v>31</v>
      </c>
      <c r="B33" s="623"/>
      <c r="C33" s="623"/>
      <c r="D33" s="623"/>
    </row>
    <row r="34" spans="1:4">
      <c r="A34" s="100" t="s">
        <v>32</v>
      </c>
    </row>
    <row r="35" spans="1:4">
      <c r="A35" s="622" t="s">
        <v>33</v>
      </c>
      <c r="B35" s="623"/>
      <c r="C35" s="623"/>
      <c r="D35" s="623"/>
    </row>
    <row r="36" spans="1:4">
      <c r="A36" s="100" t="s">
        <v>34</v>
      </c>
    </row>
    <row r="37" spans="1:4">
      <c r="A37" s="622" t="s">
        <v>35</v>
      </c>
      <c r="B37" s="623"/>
      <c r="C37" s="623"/>
      <c r="D37" s="623"/>
    </row>
    <row r="38" spans="1:4" ht="7.5" customHeight="1">
      <c r="A38" s="631"/>
      <c r="B38" s="631"/>
      <c r="C38" s="631"/>
      <c r="D38" s="631"/>
    </row>
    <row r="39" spans="1:4" ht="21.75" customHeight="1">
      <c r="A39" s="97" t="s">
        <v>36</v>
      </c>
      <c r="B39" s="93"/>
      <c r="C39" s="93"/>
      <c r="D39" s="94"/>
    </row>
    <row r="40" spans="1:4" ht="168" customHeight="1">
      <c r="A40" s="626" t="s">
        <v>37</v>
      </c>
      <c r="B40" s="627"/>
      <c r="C40" s="627"/>
      <c r="D40" s="628"/>
    </row>
  </sheetData>
  <mergeCells count="16">
    <mergeCell ref="A7:D7"/>
    <mergeCell ref="A14:B14"/>
    <mergeCell ref="C14:D14"/>
    <mergeCell ref="B13:D13"/>
    <mergeCell ref="A23:D23"/>
    <mergeCell ref="A17:D17"/>
    <mergeCell ref="A21:D21"/>
    <mergeCell ref="A35:D35"/>
    <mergeCell ref="A37:D37"/>
    <mergeCell ref="A29:D29"/>
    <mergeCell ref="A19:D19"/>
    <mergeCell ref="A40:D40"/>
    <mergeCell ref="A25:D25"/>
    <mergeCell ref="A38:D38"/>
    <mergeCell ref="A31:D31"/>
    <mergeCell ref="A33:D33"/>
  </mergeCells>
  <printOptions horizontalCentered="1"/>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6488-8004-6944-BC9D-6DE5CE7E4FDE}">
  <sheetPr>
    <tabColor rgb="FF3333FF"/>
    <pageSetUpPr fitToPage="1"/>
  </sheetPr>
  <dimension ref="A1:X9175"/>
  <sheetViews>
    <sheetView zoomScale="70" zoomScaleNormal="70" workbookViewId="0">
      <pane xSplit="4" ySplit="5" topLeftCell="E23" activePane="bottomRight" state="frozen"/>
      <selection pane="topRight"/>
      <selection pane="bottomLeft" activeCell="E1" sqref="E1"/>
      <selection pane="bottomRight" activeCell="N3" sqref="N3"/>
    </sheetView>
  </sheetViews>
  <sheetFormatPr defaultColWidth="8.85546875" defaultRowHeight="14.25"/>
  <cols>
    <col min="1" max="1" width="8.85546875" style="306"/>
    <col min="2" max="2" width="11.140625" style="306" customWidth="1"/>
    <col min="3" max="3" width="10.140625" style="306" customWidth="1"/>
    <col min="4" max="4" width="21.140625" style="306" customWidth="1"/>
    <col min="5" max="5" width="11.85546875" style="306" customWidth="1"/>
    <col min="6" max="6" width="11.140625" style="306" customWidth="1"/>
    <col min="7" max="7" width="7.140625" style="306" customWidth="1"/>
    <col min="8" max="8" width="10.7109375" style="306" customWidth="1"/>
    <col min="9" max="9" width="11.7109375" style="306" customWidth="1"/>
    <col min="10" max="10" width="7.140625" style="306" hidden="1" customWidth="1"/>
    <col min="11" max="11" width="6.42578125" style="306" hidden="1" customWidth="1"/>
    <col min="12" max="13" width="7.85546875" style="306" hidden="1" customWidth="1"/>
    <col min="14" max="14" width="21.7109375" style="306" customWidth="1"/>
    <col min="15" max="15" width="98.28515625" style="307" customWidth="1"/>
    <col min="16" max="18" width="12.28515625" style="306" customWidth="1"/>
    <col min="19" max="19" width="9.7109375" style="306" customWidth="1"/>
    <col min="20" max="20" width="11" style="306" customWidth="1"/>
    <col min="21" max="21" width="123.7109375" style="306" customWidth="1"/>
    <col min="22" max="22" width="98.28515625" style="306" customWidth="1"/>
    <col min="23" max="23" width="15.28515625" style="427" customWidth="1"/>
    <col min="24" max="24" width="18" style="306" hidden="1" customWidth="1"/>
    <col min="25" max="16384" width="8.85546875" style="306"/>
  </cols>
  <sheetData>
    <row r="1" spans="1:24" ht="15" customHeight="1">
      <c r="A1" s="755" t="s">
        <v>391</v>
      </c>
      <c r="B1" s="756"/>
      <c r="C1" s="756"/>
      <c r="D1" s="756"/>
      <c r="F1" s="757" t="s">
        <v>331</v>
      </c>
      <c r="G1" s="757"/>
      <c r="H1" s="757"/>
      <c r="I1" s="757"/>
      <c r="J1" s="348"/>
      <c r="K1" s="348"/>
      <c r="L1" s="348"/>
      <c r="M1" s="348"/>
      <c r="N1" s="424">
        <v>45600</v>
      </c>
      <c r="O1" s="347"/>
      <c r="P1" s="758"/>
      <c r="Q1" s="759"/>
      <c r="R1" s="760"/>
      <c r="S1" s="347"/>
      <c r="T1" s="347"/>
      <c r="U1" s="347"/>
      <c r="V1" s="761" t="s">
        <v>392</v>
      </c>
      <c r="W1" s="761"/>
    </row>
    <row r="2" spans="1:24" ht="15" customHeight="1">
      <c r="A2" s="755"/>
      <c r="B2" s="756"/>
      <c r="C2" s="756"/>
      <c r="D2" s="756"/>
      <c r="F2" s="757" t="s">
        <v>333</v>
      </c>
      <c r="G2" s="757"/>
      <c r="H2" s="757"/>
      <c r="I2" s="757"/>
      <c r="J2" s="348"/>
      <c r="K2" s="348"/>
      <c r="L2" s="348"/>
      <c r="M2" s="348"/>
      <c r="N2" s="424">
        <v>45608</v>
      </c>
      <c r="O2" s="347"/>
      <c r="P2" s="345"/>
      <c r="Q2" s="346"/>
      <c r="R2" s="347"/>
      <c r="S2" s="347"/>
      <c r="T2" s="347"/>
      <c r="U2" s="347"/>
      <c r="V2" s="323"/>
      <c r="W2" s="425" t="s">
        <v>334</v>
      </c>
    </row>
    <row r="3" spans="1:24" ht="15" customHeight="1">
      <c r="A3" s="756"/>
      <c r="B3" s="756"/>
      <c r="C3" s="756"/>
      <c r="D3" s="756"/>
      <c r="F3" s="757" t="s">
        <v>393</v>
      </c>
      <c r="G3" s="757"/>
      <c r="H3" s="757"/>
      <c r="I3" s="757"/>
      <c r="J3" s="348"/>
      <c r="K3" s="348"/>
      <c r="L3" s="348"/>
      <c r="M3" s="348"/>
      <c r="N3" s="424">
        <v>45679</v>
      </c>
      <c r="O3" s="347"/>
      <c r="P3" s="758"/>
      <c r="Q3" s="760"/>
      <c r="R3" s="760"/>
      <c r="S3" s="347"/>
      <c r="T3" s="347"/>
      <c r="U3" s="347"/>
      <c r="W3" s="426"/>
    </row>
    <row r="4" spans="1:24" ht="15">
      <c r="A4" s="347"/>
      <c r="B4" s="347"/>
      <c r="C4" s="347"/>
      <c r="D4" s="347"/>
      <c r="E4" s="308"/>
      <c r="F4" s="308"/>
      <c r="G4" s="308"/>
      <c r="H4" s="308"/>
      <c r="I4" s="308"/>
      <c r="J4" s="347"/>
      <c r="K4" s="347"/>
      <c r="L4" s="347"/>
      <c r="M4" s="347"/>
      <c r="N4" s="347"/>
      <c r="O4" s="347"/>
      <c r="P4" s="308"/>
      <c r="Q4" s="308"/>
      <c r="R4" s="308"/>
      <c r="S4" s="308"/>
      <c r="T4" s="308"/>
      <c r="U4" s="308"/>
      <c r="V4" s="347"/>
    </row>
    <row r="5" spans="1:24" ht="105">
      <c r="A5" s="320" t="s">
        <v>394</v>
      </c>
      <c r="B5" s="320" t="s">
        <v>395</v>
      </c>
      <c r="C5" s="320" t="s">
        <v>396</v>
      </c>
      <c r="D5" s="320" t="s">
        <v>337</v>
      </c>
      <c r="E5" s="320" t="s">
        <v>397</v>
      </c>
      <c r="F5" s="320" t="s">
        <v>398</v>
      </c>
      <c r="G5" s="320" t="s">
        <v>341</v>
      </c>
      <c r="H5" s="320" t="s">
        <v>342</v>
      </c>
      <c r="I5" s="320" t="s">
        <v>343</v>
      </c>
      <c r="J5" s="322" t="s">
        <v>399</v>
      </c>
      <c r="K5" s="322" t="s">
        <v>400</v>
      </c>
      <c r="L5" s="322" t="s">
        <v>401</v>
      </c>
      <c r="M5" s="322" t="s">
        <v>402</v>
      </c>
      <c r="N5" s="320" t="s">
        <v>403</v>
      </c>
      <c r="O5" s="321" t="s">
        <v>404</v>
      </c>
      <c r="P5" s="320" t="s">
        <v>405</v>
      </c>
      <c r="Q5" s="320" t="s">
        <v>406</v>
      </c>
      <c r="R5" s="320" t="s">
        <v>346</v>
      </c>
      <c r="S5" s="320" t="s">
        <v>347</v>
      </c>
      <c r="T5" s="320" t="s">
        <v>343</v>
      </c>
      <c r="U5" s="320" t="s">
        <v>407</v>
      </c>
      <c r="V5" s="320" t="s">
        <v>408</v>
      </c>
      <c r="W5" s="319" t="s">
        <v>409</v>
      </c>
      <c r="X5" s="428" t="s">
        <v>349</v>
      </c>
    </row>
    <row r="6" spans="1:24" ht="15">
      <c r="A6" s="754" t="s">
        <v>350</v>
      </c>
      <c r="B6" s="754"/>
      <c r="C6" s="754"/>
      <c r="D6" s="754"/>
      <c r="E6" s="754"/>
      <c r="F6" s="754"/>
      <c r="G6" s="754"/>
      <c r="H6" s="754"/>
      <c r="I6" s="754"/>
      <c r="J6" s="754"/>
      <c r="K6" s="754"/>
      <c r="L6" s="754"/>
      <c r="M6" s="754"/>
      <c r="N6" s="754"/>
      <c r="O6" s="754"/>
      <c r="P6" s="754"/>
      <c r="Q6" s="754"/>
      <c r="R6" s="754"/>
      <c r="S6" s="754"/>
      <c r="T6" s="754"/>
      <c r="U6" s="754"/>
      <c r="V6" s="754"/>
      <c r="W6" s="754"/>
      <c r="X6" s="754"/>
    </row>
    <row r="7" spans="1:24" ht="180">
      <c r="A7" s="317">
        <v>8</v>
      </c>
      <c r="B7" s="316">
        <v>44312</v>
      </c>
      <c r="C7" s="315" t="s">
        <v>410</v>
      </c>
      <c r="D7" s="407" t="s">
        <v>351</v>
      </c>
      <c r="E7" s="311">
        <v>3</v>
      </c>
      <c r="F7" s="311">
        <v>2</v>
      </c>
      <c r="G7" s="317">
        <f>SUM(E7*F7)</f>
        <v>6</v>
      </c>
      <c r="H7" s="311">
        <v>6</v>
      </c>
      <c r="I7" s="311">
        <f>G7-H7</f>
        <v>0</v>
      </c>
      <c r="J7" s="311">
        <f>IF(C7="open",G7,0)</f>
        <v>0</v>
      </c>
      <c r="K7" s="311">
        <f>IF(J7&gt;0,1,0)</f>
        <v>0</v>
      </c>
      <c r="L7" s="311">
        <f>IF(C7="being mitigated",G7,0)</f>
        <v>0</v>
      </c>
      <c r="M7" s="311">
        <f>IF(L7&gt;0,1,0)</f>
        <v>0</v>
      </c>
      <c r="N7" s="313" t="s">
        <v>411</v>
      </c>
      <c r="O7" s="313" t="s">
        <v>412</v>
      </c>
      <c r="P7" s="430">
        <f>E7</f>
        <v>3</v>
      </c>
      <c r="Q7" s="311">
        <v>1</v>
      </c>
      <c r="R7" s="312">
        <f>SUM(P7*Q7)</f>
        <v>3</v>
      </c>
      <c r="S7" s="311">
        <v>3</v>
      </c>
      <c r="T7" s="311">
        <f>R7-S7</f>
        <v>0</v>
      </c>
      <c r="U7" s="310" t="s">
        <v>413</v>
      </c>
      <c r="V7" s="313" t="s">
        <v>414</v>
      </c>
      <c r="W7" s="431" t="s">
        <v>353</v>
      </c>
      <c r="X7" s="410" t="s">
        <v>350</v>
      </c>
    </row>
    <row r="8" spans="1:24" ht="15">
      <c r="A8" s="754" t="s">
        <v>307</v>
      </c>
      <c r="B8" s="754"/>
      <c r="C8" s="754"/>
      <c r="D8" s="754"/>
      <c r="E8" s="754"/>
      <c r="F8" s="754"/>
      <c r="G8" s="754"/>
      <c r="H8" s="754"/>
      <c r="I8" s="754"/>
      <c r="J8" s="754"/>
      <c r="K8" s="754"/>
      <c r="L8" s="754"/>
      <c r="M8" s="754"/>
      <c r="N8" s="754"/>
      <c r="O8" s="754"/>
      <c r="P8" s="754"/>
      <c r="Q8" s="754"/>
      <c r="R8" s="754"/>
      <c r="S8" s="754"/>
      <c r="T8" s="754"/>
      <c r="U8" s="754"/>
      <c r="V8" s="754"/>
      <c r="W8" s="754"/>
      <c r="X8" s="754"/>
    </row>
    <row r="9" spans="1:24" ht="300">
      <c r="A9" s="317">
        <v>1</v>
      </c>
      <c r="B9" s="334">
        <v>44312</v>
      </c>
      <c r="C9" s="315" t="s">
        <v>415</v>
      </c>
      <c r="D9" s="407" t="s">
        <v>354</v>
      </c>
      <c r="E9" s="311">
        <v>5</v>
      </c>
      <c r="F9" s="311">
        <v>4</v>
      </c>
      <c r="G9" s="317">
        <f>SUM(E9*F9)</f>
        <v>20</v>
      </c>
      <c r="H9" s="311">
        <v>16</v>
      </c>
      <c r="I9" s="311">
        <f>G9-H9</f>
        <v>4</v>
      </c>
      <c r="J9" s="311">
        <f>IF(C9="open",G9,0)</f>
        <v>0</v>
      </c>
      <c r="K9" s="311">
        <f>IF(J9&gt;0,1,0)</f>
        <v>0</v>
      </c>
      <c r="L9" s="311">
        <f>IF(C9="being mitigated",G9,0)</f>
        <v>0</v>
      </c>
      <c r="M9" s="311">
        <f>IF(L9&gt;0,1,0)</f>
        <v>0</v>
      </c>
      <c r="N9" s="310" t="s">
        <v>416</v>
      </c>
      <c r="O9" s="313" t="s">
        <v>417</v>
      </c>
      <c r="P9" s="430">
        <f>E9</f>
        <v>5</v>
      </c>
      <c r="Q9" s="311">
        <v>3</v>
      </c>
      <c r="R9" s="312">
        <f>SUM(P9*Q9)</f>
        <v>15</v>
      </c>
      <c r="S9" s="311">
        <v>16</v>
      </c>
      <c r="T9" s="311">
        <f>R9-S9</f>
        <v>-1</v>
      </c>
      <c r="U9" s="310" t="s">
        <v>418</v>
      </c>
      <c r="V9" s="338" t="s">
        <v>419</v>
      </c>
      <c r="W9" s="431" t="s">
        <v>420</v>
      </c>
      <c r="X9" s="410" t="s">
        <v>307</v>
      </c>
    </row>
    <row r="10" spans="1:24" ht="406.5" customHeight="1">
      <c r="A10" s="317">
        <v>2</v>
      </c>
      <c r="B10" s="316">
        <v>44312</v>
      </c>
      <c r="C10" s="315" t="s">
        <v>421</v>
      </c>
      <c r="D10" s="407" t="s">
        <v>356</v>
      </c>
      <c r="E10" s="311">
        <v>5</v>
      </c>
      <c r="F10" s="311">
        <v>3</v>
      </c>
      <c r="G10" s="318">
        <f>SUM(E10*F10)</f>
        <v>15</v>
      </c>
      <c r="H10" s="311">
        <v>8</v>
      </c>
      <c r="I10" s="311">
        <f>G10-H10</f>
        <v>7</v>
      </c>
      <c r="J10" s="311">
        <f>IF(C10="open",G10,0)</f>
        <v>0</v>
      </c>
      <c r="K10" s="311">
        <f>IF(J10&gt;0,1,0)</f>
        <v>0</v>
      </c>
      <c r="L10" s="311">
        <f>IF(C10="being mitigated",G10,0)</f>
        <v>0</v>
      </c>
      <c r="M10" s="311">
        <f>IF(L10&gt;0,1,0)</f>
        <v>0</v>
      </c>
      <c r="N10" s="310" t="s">
        <v>422</v>
      </c>
      <c r="O10" s="313" t="s">
        <v>423</v>
      </c>
      <c r="P10" s="430">
        <f>E10</f>
        <v>5</v>
      </c>
      <c r="Q10" s="311">
        <v>2</v>
      </c>
      <c r="R10" s="312">
        <f>SUM(P10*Q10)</f>
        <v>10</v>
      </c>
      <c r="S10" s="311">
        <v>12</v>
      </c>
      <c r="T10" s="311">
        <f>R10-S10</f>
        <v>-2</v>
      </c>
      <c r="U10" s="310" t="s">
        <v>424</v>
      </c>
      <c r="V10" s="338" t="s">
        <v>425</v>
      </c>
      <c r="W10" s="432" t="s">
        <v>426</v>
      </c>
      <c r="X10" s="410" t="s">
        <v>307</v>
      </c>
    </row>
    <row r="11" spans="1:24" ht="244.5" customHeight="1">
      <c r="A11" s="317">
        <v>3</v>
      </c>
      <c r="B11" s="316">
        <v>44312</v>
      </c>
      <c r="C11" s="315" t="s">
        <v>427</v>
      </c>
      <c r="D11" s="407" t="s">
        <v>357</v>
      </c>
      <c r="E11" s="311">
        <v>5</v>
      </c>
      <c r="F11" s="311">
        <v>3</v>
      </c>
      <c r="G11" s="317">
        <f>SUM(E11*F11)</f>
        <v>15</v>
      </c>
      <c r="H11" s="311">
        <v>12</v>
      </c>
      <c r="I11" s="311">
        <f>G11-H11</f>
        <v>3</v>
      </c>
      <c r="J11" s="311">
        <f>IF(C11="open",G11,0)</f>
        <v>0</v>
      </c>
      <c r="K11" s="311">
        <f>IF(J11&gt;0,1,0)</f>
        <v>0</v>
      </c>
      <c r="L11" s="311">
        <f>IF(C11="being mitigated",G11,0)</f>
        <v>0</v>
      </c>
      <c r="M11" s="311">
        <f>IF(L11&gt;0,1,0)</f>
        <v>0</v>
      </c>
      <c r="N11" s="310" t="s">
        <v>428</v>
      </c>
      <c r="O11" s="313" t="s">
        <v>429</v>
      </c>
      <c r="P11" s="430">
        <f>E11</f>
        <v>5</v>
      </c>
      <c r="Q11" s="311">
        <v>1</v>
      </c>
      <c r="R11" s="312">
        <f>SUM(P11*Q11)</f>
        <v>5</v>
      </c>
      <c r="S11" s="311">
        <v>6</v>
      </c>
      <c r="T11" s="311">
        <f>R11-S11</f>
        <v>-1</v>
      </c>
      <c r="U11" s="310" t="s">
        <v>430</v>
      </c>
      <c r="V11" s="338" t="s">
        <v>431</v>
      </c>
      <c r="W11" s="432" t="s">
        <v>359</v>
      </c>
      <c r="X11" s="410" t="s">
        <v>307</v>
      </c>
    </row>
    <row r="12" spans="1:24" ht="282.60000000000002" customHeight="1">
      <c r="A12" s="317">
        <v>5</v>
      </c>
      <c r="B12" s="316">
        <v>44312</v>
      </c>
      <c r="C12" s="315" t="s">
        <v>432</v>
      </c>
      <c r="D12" s="407" t="s">
        <v>360</v>
      </c>
      <c r="E12" s="311">
        <v>4</v>
      </c>
      <c r="F12" s="311">
        <v>3</v>
      </c>
      <c r="G12" s="317">
        <f>SUM(E12*F12)</f>
        <v>12</v>
      </c>
      <c r="H12" s="311">
        <v>8</v>
      </c>
      <c r="I12" s="311">
        <f>G12-H12</f>
        <v>4</v>
      </c>
      <c r="J12" s="311">
        <f>IF(C12="open",G12,0)</f>
        <v>0</v>
      </c>
      <c r="K12" s="311">
        <f>IF(J12&gt;0,1,0)</f>
        <v>0</v>
      </c>
      <c r="L12" s="311">
        <f>IF(C12="being mitigated",G12,0)</f>
        <v>0</v>
      </c>
      <c r="M12" s="311">
        <f>IF(L12&gt;0,1,0)</f>
        <v>0</v>
      </c>
      <c r="N12" s="313" t="s">
        <v>433</v>
      </c>
      <c r="O12" s="313" t="s">
        <v>434</v>
      </c>
      <c r="P12" s="430">
        <f>E12</f>
        <v>4</v>
      </c>
      <c r="Q12" s="311">
        <v>2</v>
      </c>
      <c r="R12" s="312">
        <f>SUM(P12*Q12)</f>
        <v>8</v>
      </c>
      <c r="S12" s="311">
        <v>12</v>
      </c>
      <c r="T12" s="311">
        <f>R12-S12</f>
        <v>-4</v>
      </c>
      <c r="U12" s="339" t="s">
        <v>435</v>
      </c>
      <c r="V12" s="338" t="s">
        <v>436</v>
      </c>
      <c r="W12" s="432" t="s">
        <v>437</v>
      </c>
      <c r="X12" s="410" t="s">
        <v>307</v>
      </c>
    </row>
    <row r="13" spans="1:24" ht="15">
      <c r="A13" s="754" t="s">
        <v>261</v>
      </c>
      <c r="B13" s="754"/>
      <c r="C13" s="754"/>
      <c r="D13" s="754"/>
      <c r="E13" s="754"/>
      <c r="F13" s="754"/>
      <c r="G13" s="754"/>
      <c r="H13" s="754"/>
      <c r="I13" s="754"/>
      <c r="J13" s="754"/>
      <c r="K13" s="754"/>
      <c r="L13" s="754"/>
      <c r="M13" s="754"/>
      <c r="N13" s="754"/>
      <c r="O13" s="754"/>
      <c r="P13" s="754"/>
      <c r="Q13" s="754"/>
      <c r="R13" s="754"/>
      <c r="S13" s="754"/>
      <c r="T13" s="754"/>
      <c r="U13" s="754"/>
      <c r="V13" s="754"/>
      <c r="W13" s="754"/>
      <c r="X13" s="754"/>
    </row>
    <row r="14" spans="1:24" ht="409.5">
      <c r="A14" s="317">
        <v>13</v>
      </c>
      <c r="B14" s="316">
        <v>44312</v>
      </c>
      <c r="C14" s="315" t="s">
        <v>438</v>
      </c>
      <c r="D14" s="407" t="s">
        <v>362</v>
      </c>
      <c r="E14" s="311">
        <v>4</v>
      </c>
      <c r="F14" s="311">
        <v>2</v>
      </c>
      <c r="G14" s="314">
        <f>SUM(E14*F14)</f>
        <v>8</v>
      </c>
      <c r="H14" s="311">
        <v>8</v>
      </c>
      <c r="I14" s="311">
        <f>G14-H14</f>
        <v>0</v>
      </c>
      <c r="J14" s="311">
        <f>IF(C14="open",G14,0)</f>
        <v>0</v>
      </c>
      <c r="K14" s="311">
        <f>IF(J14&gt;0,1,0)</f>
        <v>0</v>
      </c>
      <c r="L14" s="311">
        <f>IF(C14="being mitigated",G14,0)</f>
        <v>0</v>
      </c>
      <c r="M14" s="311">
        <f>IF(L14&gt;0,1,0)</f>
        <v>0</v>
      </c>
      <c r="N14" s="313" t="s">
        <v>439</v>
      </c>
      <c r="O14" s="338" t="s">
        <v>440</v>
      </c>
      <c r="P14" s="430">
        <f>E14</f>
        <v>4</v>
      </c>
      <c r="Q14" s="311">
        <v>1</v>
      </c>
      <c r="R14" s="312">
        <f>SUM(P14*Q14)</f>
        <v>4</v>
      </c>
      <c r="S14" s="311">
        <v>6</v>
      </c>
      <c r="T14" s="311">
        <f>R14-S14</f>
        <v>-2</v>
      </c>
      <c r="U14" s="339" t="s">
        <v>441</v>
      </c>
      <c r="V14" s="338" t="s">
        <v>442</v>
      </c>
      <c r="W14" s="431" t="s">
        <v>384</v>
      </c>
      <c r="X14" s="410" t="s">
        <v>261</v>
      </c>
    </row>
    <row r="15" spans="1:24" ht="15">
      <c r="A15" s="754" t="s">
        <v>443</v>
      </c>
      <c r="B15" s="754"/>
      <c r="C15" s="754"/>
      <c r="D15" s="754"/>
      <c r="E15" s="754"/>
      <c r="F15" s="754"/>
      <c r="G15" s="754"/>
      <c r="H15" s="754"/>
      <c r="I15" s="754"/>
      <c r="J15" s="754"/>
      <c r="K15" s="754"/>
      <c r="L15" s="754"/>
      <c r="M15" s="754"/>
      <c r="N15" s="754"/>
      <c r="O15" s="754"/>
      <c r="P15" s="754"/>
      <c r="Q15" s="754"/>
      <c r="R15" s="754"/>
      <c r="S15" s="754"/>
      <c r="T15" s="754"/>
      <c r="U15" s="754"/>
      <c r="V15" s="754"/>
      <c r="W15" s="754"/>
      <c r="X15" s="754"/>
    </row>
    <row r="16" spans="1:24" ht="408.75" customHeight="1">
      <c r="A16" s="317">
        <v>6</v>
      </c>
      <c r="B16" s="316">
        <v>44312</v>
      </c>
      <c r="C16" s="315" t="s">
        <v>444</v>
      </c>
      <c r="D16" s="407" t="s">
        <v>365</v>
      </c>
      <c r="E16" s="311">
        <v>4</v>
      </c>
      <c r="F16" s="311">
        <v>3</v>
      </c>
      <c r="G16" s="317">
        <f>SUM(E16*F16)</f>
        <v>12</v>
      </c>
      <c r="H16" s="311">
        <v>9</v>
      </c>
      <c r="I16" s="311">
        <f>G16-H16</f>
        <v>3</v>
      </c>
      <c r="J16" s="311">
        <f>IF(C16="open",G16,0)</f>
        <v>0</v>
      </c>
      <c r="K16" s="311">
        <f>IF(J16&gt;0,1,0)</f>
        <v>0</v>
      </c>
      <c r="L16" s="311">
        <f>IF(C16="being mitigated",G16,0)</f>
        <v>0</v>
      </c>
      <c r="M16" s="311">
        <f>IF(L16&gt;0,1,0)</f>
        <v>0</v>
      </c>
      <c r="N16" s="407" t="s">
        <v>445</v>
      </c>
      <c r="O16" s="313" t="s">
        <v>446</v>
      </c>
      <c r="P16" s="430">
        <f>E16</f>
        <v>4</v>
      </c>
      <c r="Q16" s="311">
        <v>2</v>
      </c>
      <c r="R16" s="312">
        <f>SUM(P16*Q16)</f>
        <v>8</v>
      </c>
      <c r="S16" s="311">
        <v>6</v>
      </c>
      <c r="T16" s="311">
        <f>R16-S16</f>
        <v>2</v>
      </c>
      <c r="U16" s="339" t="s">
        <v>447</v>
      </c>
      <c r="V16" s="338" t="s">
        <v>448</v>
      </c>
      <c r="W16" s="431" t="s">
        <v>449</v>
      </c>
      <c r="X16" s="410" t="s">
        <v>443</v>
      </c>
    </row>
    <row r="17" spans="1:24" ht="15">
      <c r="A17" s="754" t="s">
        <v>450</v>
      </c>
      <c r="B17" s="754"/>
      <c r="C17" s="754"/>
      <c r="D17" s="754"/>
      <c r="E17" s="754"/>
      <c r="F17" s="754"/>
      <c r="G17" s="754"/>
      <c r="H17" s="754"/>
      <c r="I17" s="754"/>
      <c r="J17" s="754"/>
      <c r="K17" s="754"/>
      <c r="L17" s="754"/>
      <c r="M17" s="754"/>
      <c r="N17" s="754"/>
      <c r="O17" s="754"/>
      <c r="P17" s="754"/>
      <c r="Q17" s="754"/>
      <c r="R17" s="754"/>
      <c r="S17" s="754"/>
      <c r="T17" s="754"/>
      <c r="U17" s="754"/>
      <c r="V17" s="754"/>
      <c r="W17" s="754"/>
      <c r="X17" s="754"/>
    </row>
    <row r="18" spans="1:24" ht="409.5">
      <c r="A18" s="317">
        <v>4</v>
      </c>
      <c r="B18" s="316">
        <v>44312</v>
      </c>
      <c r="C18" s="315" t="s">
        <v>451</v>
      </c>
      <c r="D18" s="407" t="s">
        <v>368</v>
      </c>
      <c r="E18" s="311">
        <v>2</v>
      </c>
      <c r="F18" s="311">
        <v>3</v>
      </c>
      <c r="G18" s="317">
        <f>SUM(E18*F18)</f>
        <v>6</v>
      </c>
      <c r="H18" s="311">
        <v>6</v>
      </c>
      <c r="I18" s="311">
        <f>G18-H18</f>
        <v>0</v>
      </c>
      <c r="J18" s="311">
        <f>IF(C18="open",G18,0)</f>
        <v>0</v>
      </c>
      <c r="K18" s="311">
        <f>IF(J18&gt;0,1,0)</f>
        <v>0</v>
      </c>
      <c r="L18" s="311">
        <f>IF(C18="being mitigated",G18,0)</f>
        <v>0</v>
      </c>
      <c r="M18" s="311">
        <f>IF(L18&gt;0,1,0)</f>
        <v>0</v>
      </c>
      <c r="N18" s="313" t="s">
        <v>452</v>
      </c>
      <c r="O18" s="313" t="s">
        <v>453</v>
      </c>
      <c r="P18" s="430">
        <f>E18</f>
        <v>2</v>
      </c>
      <c r="Q18" s="311">
        <v>2</v>
      </c>
      <c r="R18" s="312">
        <f>SUM(P18*Q18)</f>
        <v>4</v>
      </c>
      <c r="S18" s="311">
        <v>4</v>
      </c>
      <c r="T18" s="311">
        <f>R18-S18</f>
        <v>0</v>
      </c>
      <c r="U18" s="310" t="s">
        <v>454</v>
      </c>
      <c r="V18" s="313" t="s">
        <v>455</v>
      </c>
      <c r="W18" s="431" t="s">
        <v>353</v>
      </c>
      <c r="X18" s="410" t="s">
        <v>367</v>
      </c>
    </row>
    <row r="19" spans="1:24" ht="409.5">
      <c r="A19" s="317">
        <v>11</v>
      </c>
      <c r="B19" s="316">
        <v>44596</v>
      </c>
      <c r="C19" s="315" t="s">
        <v>456</v>
      </c>
      <c r="D19" s="407" t="s">
        <v>369</v>
      </c>
      <c r="E19" s="311">
        <v>3</v>
      </c>
      <c r="F19" s="311">
        <v>3</v>
      </c>
      <c r="G19" s="317">
        <f>SUM(E19*F19)</f>
        <v>9</v>
      </c>
      <c r="H19" s="311">
        <v>9</v>
      </c>
      <c r="I19" s="311">
        <f>G19-H19</f>
        <v>0</v>
      </c>
      <c r="J19" s="311"/>
      <c r="K19" s="311"/>
      <c r="L19" s="311"/>
      <c r="M19" s="311"/>
      <c r="N19" s="310" t="s">
        <v>457</v>
      </c>
      <c r="O19" s="313" t="s">
        <v>458</v>
      </c>
      <c r="P19" s="430">
        <f>E19</f>
        <v>3</v>
      </c>
      <c r="Q19" s="311">
        <v>1</v>
      </c>
      <c r="R19" s="312">
        <f>SUM(P19*Q19)</f>
        <v>3</v>
      </c>
      <c r="S19" s="311">
        <v>3</v>
      </c>
      <c r="T19" s="311">
        <f>R19-S19</f>
        <v>0</v>
      </c>
      <c r="U19" s="339" t="s">
        <v>459</v>
      </c>
      <c r="V19" s="313"/>
      <c r="W19" s="431" t="s">
        <v>460</v>
      </c>
      <c r="X19" s="410" t="s">
        <v>367</v>
      </c>
    </row>
    <row r="20" spans="1:24" ht="180">
      <c r="A20" s="317">
        <v>15</v>
      </c>
      <c r="B20" s="316">
        <v>45225</v>
      </c>
      <c r="C20" s="315" t="s">
        <v>461</v>
      </c>
      <c r="D20" s="407" t="s">
        <v>371</v>
      </c>
      <c r="E20" s="311">
        <v>3</v>
      </c>
      <c r="F20" s="311">
        <v>3</v>
      </c>
      <c r="G20" s="314">
        <f>SUM(E20*F20)</f>
        <v>9</v>
      </c>
      <c r="H20" s="311">
        <v>9</v>
      </c>
      <c r="I20" s="311">
        <f>G20-H20</f>
        <v>0</v>
      </c>
      <c r="J20" s="311">
        <f>IF(C20="open",G20,0)</f>
        <v>0</v>
      </c>
      <c r="K20" s="311">
        <f>IF(J20&gt;0,1,0)</f>
        <v>0</v>
      </c>
      <c r="L20" s="311">
        <f>IF(C20="being mitigated",G20,0)</f>
        <v>0</v>
      </c>
      <c r="M20" s="311">
        <f>IF(L20&gt;0,1,0)</f>
        <v>0</v>
      </c>
      <c r="N20" s="333"/>
      <c r="O20" s="333" t="s">
        <v>462</v>
      </c>
      <c r="P20" s="430">
        <f>E20</f>
        <v>3</v>
      </c>
      <c r="Q20" s="311">
        <v>2</v>
      </c>
      <c r="R20" s="312">
        <f>SUM(P20*Q20)</f>
        <v>6</v>
      </c>
      <c r="S20" s="311">
        <v>9</v>
      </c>
      <c r="T20" s="311">
        <f>R20-S20</f>
        <v>-3</v>
      </c>
      <c r="U20" s="433" t="s">
        <v>463</v>
      </c>
      <c r="V20" s="338" t="s">
        <v>464</v>
      </c>
      <c r="W20" s="432" t="s">
        <v>355</v>
      </c>
      <c r="X20" s="410" t="s">
        <v>367</v>
      </c>
    </row>
    <row r="21" spans="1:24" ht="14.45" customHeight="1">
      <c r="A21" s="429" t="s">
        <v>372</v>
      </c>
      <c r="B21" s="429"/>
      <c r="C21" s="429"/>
      <c r="D21" s="429"/>
      <c r="E21" s="429"/>
      <c r="F21" s="429"/>
      <c r="G21" s="429"/>
      <c r="H21" s="429"/>
      <c r="I21" s="429"/>
      <c r="J21" s="429"/>
      <c r="K21" s="429"/>
      <c r="L21" s="429"/>
      <c r="M21" s="429"/>
      <c r="N21" s="429"/>
      <c r="O21" s="429"/>
      <c r="P21" s="429"/>
      <c r="Q21" s="429"/>
      <c r="R21" s="429"/>
      <c r="S21" s="429"/>
      <c r="T21" s="429"/>
      <c r="U21" s="429"/>
      <c r="V21" s="429"/>
      <c r="W21" s="429"/>
      <c r="X21" s="429"/>
    </row>
    <row r="22" spans="1:24" ht="315">
      <c r="A22" s="317">
        <v>9</v>
      </c>
      <c r="B22" s="316">
        <v>44312</v>
      </c>
      <c r="C22" s="315" t="s">
        <v>465</v>
      </c>
      <c r="D22" s="407" t="s">
        <v>373</v>
      </c>
      <c r="E22" s="311">
        <v>4</v>
      </c>
      <c r="F22" s="311">
        <v>2</v>
      </c>
      <c r="G22" s="317">
        <f>SUM(E22*F22)</f>
        <v>8</v>
      </c>
      <c r="H22" s="311">
        <v>8</v>
      </c>
      <c r="I22" s="311">
        <f>G22-H22</f>
        <v>0</v>
      </c>
      <c r="J22" s="311">
        <f>IF(C22="open",G22,0)</f>
        <v>0</v>
      </c>
      <c r="K22" s="311">
        <f>IF(J22&gt;0,1,0)</f>
        <v>0</v>
      </c>
      <c r="L22" s="311">
        <f>IF(C22="being mitigated",G22,0)</f>
        <v>0</v>
      </c>
      <c r="M22" s="311">
        <f>IF(L22&gt;0,1,0)</f>
        <v>0</v>
      </c>
      <c r="N22" s="313" t="s">
        <v>466</v>
      </c>
      <c r="O22" s="313" t="s">
        <v>467</v>
      </c>
      <c r="P22" s="430">
        <f>E22</f>
        <v>4</v>
      </c>
      <c r="Q22" s="311">
        <v>1</v>
      </c>
      <c r="R22" s="312">
        <f>SUM(P22*Q22)</f>
        <v>4</v>
      </c>
      <c r="S22" s="311">
        <v>4</v>
      </c>
      <c r="T22" s="311">
        <f>R22-S22</f>
        <v>0</v>
      </c>
      <c r="U22" s="339" t="s">
        <v>468</v>
      </c>
      <c r="V22" s="313" t="s">
        <v>469</v>
      </c>
      <c r="W22" s="432" t="s">
        <v>359</v>
      </c>
      <c r="X22" s="410" t="s">
        <v>375</v>
      </c>
    </row>
    <row r="23" spans="1:24" ht="409.5">
      <c r="A23" s="317">
        <v>12</v>
      </c>
      <c r="B23" s="316">
        <v>44312</v>
      </c>
      <c r="C23" s="315" t="s">
        <v>470</v>
      </c>
      <c r="D23" s="407" t="s">
        <v>376</v>
      </c>
      <c r="E23" s="311">
        <v>4</v>
      </c>
      <c r="F23" s="311">
        <v>2</v>
      </c>
      <c r="G23" s="317">
        <f>SUM(E23*F23)</f>
        <v>8</v>
      </c>
      <c r="H23" s="311">
        <v>8</v>
      </c>
      <c r="I23" s="311">
        <f>G23-H23</f>
        <v>0</v>
      </c>
      <c r="J23" s="311">
        <f>IF(C23="open",G23,0)</f>
        <v>0</v>
      </c>
      <c r="K23" s="311">
        <f>IF(J23&gt;0,1,0)</f>
        <v>0</v>
      </c>
      <c r="L23" s="311">
        <f>IF(C23="being mitigated",G23,0)</f>
        <v>0</v>
      </c>
      <c r="M23" s="311">
        <f>IF(L23&gt;0,1,0)</f>
        <v>0</v>
      </c>
      <c r="N23" s="313" t="s">
        <v>471</v>
      </c>
      <c r="O23" s="338" t="s">
        <v>472</v>
      </c>
      <c r="P23" s="430">
        <v>4</v>
      </c>
      <c r="Q23" s="311">
        <v>2</v>
      </c>
      <c r="R23" s="312">
        <f>SUM(P23*Q23)</f>
        <v>8</v>
      </c>
      <c r="S23" s="311">
        <v>12</v>
      </c>
      <c r="T23" s="311">
        <f>R23-S23</f>
        <v>-4</v>
      </c>
      <c r="U23" s="310" t="s">
        <v>473</v>
      </c>
      <c r="V23" s="313" t="s">
        <v>474</v>
      </c>
      <c r="W23" s="431" t="s">
        <v>460</v>
      </c>
      <c r="X23" s="410" t="s">
        <v>375</v>
      </c>
    </row>
    <row r="24" spans="1:24" ht="15">
      <c r="A24" s="754" t="s">
        <v>377</v>
      </c>
      <c r="B24" s="754"/>
      <c r="C24" s="754"/>
      <c r="D24" s="754"/>
      <c r="E24" s="754"/>
      <c r="F24" s="754"/>
      <c r="G24" s="754"/>
      <c r="H24" s="754"/>
      <c r="I24" s="754"/>
      <c r="J24" s="754"/>
      <c r="K24" s="754"/>
      <c r="L24" s="754"/>
      <c r="M24" s="754"/>
      <c r="N24" s="754"/>
      <c r="O24" s="754"/>
      <c r="P24" s="754"/>
      <c r="Q24" s="754"/>
      <c r="R24" s="754"/>
      <c r="S24" s="754"/>
      <c r="T24" s="754"/>
      <c r="U24" s="754"/>
      <c r="V24" s="754"/>
      <c r="W24" s="754"/>
      <c r="X24" s="754"/>
    </row>
    <row r="25" spans="1:24" ht="360">
      <c r="A25" s="317">
        <v>10</v>
      </c>
      <c r="B25" s="316">
        <v>44312</v>
      </c>
      <c r="C25" s="315" t="s">
        <v>475</v>
      </c>
      <c r="D25" s="407" t="s">
        <v>378</v>
      </c>
      <c r="E25" s="311">
        <v>4</v>
      </c>
      <c r="F25" s="311">
        <v>2</v>
      </c>
      <c r="G25" s="317">
        <f>SUM(E25*F25)</f>
        <v>8</v>
      </c>
      <c r="H25" s="311">
        <v>8</v>
      </c>
      <c r="I25" s="311">
        <f>G25-H25</f>
        <v>0</v>
      </c>
      <c r="J25" s="311">
        <f>IF(C25="open",G25,0)</f>
        <v>0</v>
      </c>
      <c r="K25" s="311">
        <f>IF(J25&gt;0,1,0)</f>
        <v>0</v>
      </c>
      <c r="L25" s="311">
        <f>IF(C25="being mitigated",G25,0)</f>
        <v>0</v>
      </c>
      <c r="M25" s="311">
        <f>IF(L25&gt;0,1,0)</f>
        <v>0</v>
      </c>
      <c r="N25" s="310" t="s">
        <v>476</v>
      </c>
      <c r="O25" s="338" t="s">
        <v>477</v>
      </c>
      <c r="P25" s="430">
        <f>E25</f>
        <v>4</v>
      </c>
      <c r="Q25" s="311">
        <v>1</v>
      </c>
      <c r="R25" s="312">
        <f>SUM(P25*Q25)</f>
        <v>4</v>
      </c>
      <c r="S25" s="311">
        <v>3</v>
      </c>
      <c r="T25" s="311">
        <f>R25-S25</f>
        <v>1</v>
      </c>
      <c r="U25" s="310" t="s">
        <v>478</v>
      </c>
      <c r="V25" s="313" t="s">
        <v>479</v>
      </c>
      <c r="W25" s="431" t="s">
        <v>379</v>
      </c>
      <c r="X25" s="410" t="s">
        <v>377</v>
      </c>
    </row>
    <row r="26" spans="1:24" ht="15">
      <c r="A26" s="754" t="s">
        <v>380</v>
      </c>
      <c r="B26" s="754"/>
      <c r="C26" s="754"/>
      <c r="D26" s="754"/>
      <c r="E26" s="754"/>
      <c r="F26" s="754"/>
      <c r="G26" s="754"/>
      <c r="H26" s="754"/>
      <c r="I26" s="754"/>
      <c r="J26" s="754"/>
      <c r="K26" s="754"/>
      <c r="L26" s="754"/>
      <c r="M26" s="754"/>
      <c r="N26" s="754"/>
      <c r="O26" s="754"/>
      <c r="P26" s="754"/>
      <c r="Q26" s="754"/>
      <c r="R26" s="754"/>
      <c r="S26" s="754"/>
      <c r="T26" s="754"/>
      <c r="U26" s="754"/>
      <c r="V26" s="754"/>
      <c r="W26" s="754"/>
      <c r="X26" s="754"/>
    </row>
    <row r="27" spans="1:24" ht="196.5" customHeight="1">
      <c r="A27" s="317">
        <v>7</v>
      </c>
      <c r="B27" s="316">
        <v>44312</v>
      </c>
      <c r="C27" s="315" t="s">
        <v>410</v>
      </c>
      <c r="D27" s="407" t="s">
        <v>381</v>
      </c>
      <c r="E27" s="311">
        <v>3</v>
      </c>
      <c r="F27" s="311">
        <v>2</v>
      </c>
      <c r="G27" s="317">
        <f>SUM(E27*F27)</f>
        <v>6</v>
      </c>
      <c r="H27" s="311">
        <v>8</v>
      </c>
      <c r="I27" s="311">
        <f>G27-H27</f>
        <v>-2</v>
      </c>
      <c r="J27" s="311">
        <f>IF(C27="open",G27,0)</f>
        <v>0</v>
      </c>
      <c r="K27" s="311">
        <f>IF(J27&gt;0,1,0)</f>
        <v>0</v>
      </c>
      <c r="L27" s="311">
        <f>IF(C27="being mitigated",G27,0)</f>
        <v>0</v>
      </c>
      <c r="M27" s="311">
        <f>IF(L27&gt;0,1,0)</f>
        <v>0</v>
      </c>
      <c r="N27" s="313" t="s">
        <v>411</v>
      </c>
      <c r="O27" s="313" t="s">
        <v>480</v>
      </c>
      <c r="P27" s="430">
        <f>E27</f>
        <v>3</v>
      </c>
      <c r="Q27" s="311">
        <v>1</v>
      </c>
      <c r="R27" s="312">
        <f>SUM(P27*Q27)</f>
        <v>3</v>
      </c>
      <c r="S27" s="311">
        <v>6</v>
      </c>
      <c r="T27" s="311">
        <f>R27-S27</f>
        <v>-3</v>
      </c>
      <c r="U27" s="310" t="s">
        <v>481</v>
      </c>
      <c r="V27" s="338" t="s">
        <v>482</v>
      </c>
      <c r="W27" s="431" t="s">
        <v>353</v>
      </c>
      <c r="X27" s="410" t="s">
        <v>380</v>
      </c>
    </row>
    <row r="28" spans="1:24" ht="15">
      <c r="A28" s="754" t="s">
        <v>382</v>
      </c>
      <c r="B28" s="754"/>
      <c r="C28" s="754"/>
      <c r="D28" s="754"/>
      <c r="E28" s="754"/>
      <c r="F28" s="754"/>
      <c r="G28" s="754"/>
      <c r="H28" s="754"/>
      <c r="I28" s="754"/>
      <c r="J28" s="754"/>
      <c r="K28" s="754"/>
      <c r="L28" s="754"/>
      <c r="M28" s="754"/>
      <c r="N28" s="754"/>
      <c r="O28" s="754"/>
      <c r="P28" s="754"/>
      <c r="Q28" s="754"/>
      <c r="R28" s="754"/>
      <c r="S28" s="754"/>
      <c r="T28" s="754"/>
      <c r="U28" s="754"/>
      <c r="V28" s="754"/>
      <c r="W28" s="754"/>
      <c r="X28" s="754"/>
    </row>
    <row r="29" spans="1:24" ht="196.5" customHeight="1">
      <c r="A29" s="317">
        <v>14</v>
      </c>
      <c r="B29" s="316">
        <v>44950</v>
      </c>
      <c r="C29" s="315" t="s">
        <v>483</v>
      </c>
      <c r="D29" s="407" t="s">
        <v>383</v>
      </c>
      <c r="E29" s="311">
        <v>4</v>
      </c>
      <c r="F29" s="311">
        <v>4</v>
      </c>
      <c r="G29" s="314">
        <f>SUM(E29*F29)</f>
        <v>16</v>
      </c>
      <c r="H29" s="311">
        <v>16</v>
      </c>
      <c r="I29" s="311">
        <f>G29-H29</f>
        <v>0</v>
      </c>
      <c r="J29" s="311">
        <f>IF(C29="open",G29,0)</f>
        <v>0</v>
      </c>
      <c r="K29" s="311">
        <f>IF(J29&gt;0,1,0)</f>
        <v>0</v>
      </c>
      <c r="L29" s="311">
        <f>IF(C29="being mitigated",G29,0)</f>
        <v>0</v>
      </c>
      <c r="M29" s="311">
        <f>IF(L29&gt;0,1,0)</f>
        <v>0</v>
      </c>
      <c r="N29" s="333" t="s">
        <v>484</v>
      </c>
      <c r="O29" s="333" t="s">
        <v>485</v>
      </c>
      <c r="P29" s="430">
        <f>E29</f>
        <v>4</v>
      </c>
      <c r="Q29" s="311">
        <v>3</v>
      </c>
      <c r="R29" s="312">
        <f>SUM(P29*Q29)</f>
        <v>12</v>
      </c>
      <c r="S29" s="311">
        <v>12</v>
      </c>
      <c r="T29" s="311">
        <f>R29-S29</f>
        <v>0</v>
      </c>
      <c r="U29" s="333" t="s">
        <v>486</v>
      </c>
      <c r="V29" s="338" t="s">
        <v>487</v>
      </c>
      <c r="W29" s="431" t="s">
        <v>384</v>
      </c>
      <c r="X29" s="410" t="s">
        <v>382</v>
      </c>
    </row>
    <row r="30" spans="1:24" ht="15">
      <c r="A30" s="347"/>
      <c r="B30" s="347"/>
      <c r="C30" s="347"/>
      <c r="D30" s="347"/>
      <c r="H30" s="308"/>
      <c r="I30" s="308"/>
      <c r="J30" s="347"/>
      <c r="K30" s="347"/>
      <c r="L30" s="347"/>
      <c r="M30" s="347"/>
      <c r="N30" s="347"/>
      <c r="O30" s="347"/>
      <c r="S30" s="308"/>
      <c r="T30" s="308"/>
      <c r="U30" s="337"/>
      <c r="V30" s="347"/>
    </row>
    <row r="31" spans="1:24" ht="15">
      <c r="A31" s="347"/>
      <c r="B31" s="347"/>
      <c r="C31" s="347"/>
      <c r="D31" s="347"/>
      <c r="E31" s="309" t="s">
        <v>386</v>
      </c>
      <c r="F31" s="412" t="s">
        <v>256</v>
      </c>
      <c r="G31" s="413" t="s">
        <v>297</v>
      </c>
      <c r="H31" s="308"/>
      <c r="I31" s="308"/>
      <c r="J31" s="347"/>
      <c r="K31" s="347"/>
      <c r="L31" s="347"/>
      <c r="M31" s="347"/>
      <c r="N31" s="347"/>
      <c r="O31" s="347"/>
      <c r="P31" s="309" t="s">
        <v>386</v>
      </c>
      <c r="Q31" s="412" t="s">
        <v>256</v>
      </c>
      <c r="R31" s="413" t="s">
        <v>297</v>
      </c>
      <c r="S31" s="308"/>
      <c r="T31" s="308"/>
      <c r="U31" s="337"/>
      <c r="V31" s="347"/>
    </row>
    <row r="32" spans="1:24" ht="15">
      <c r="A32" s="347"/>
      <c r="B32" s="347"/>
      <c r="C32" s="347"/>
      <c r="D32" s="347"/>
      <c r="E32" s="308"/>
      <c r="F32" s="416" t="s">
        <v>257</v>
      </c>
      <c r="G32" s="417" t="s">
        <v>294</v>
      </c>
      <c r="H32" s="308"/>
      <c r="I32" s="308"/>
      <c r="J32" s="347"/>
      <c r="K32" s="347"/>
      <c r="L32" s="347"/>
      <c r="M32" s="347"/>
      <c r="N32" s="347"/>
      <c r="O32" s="347"/>
      <c r="P32" s="308"/>
      <c r="Q32" s="416" t="s">
        <v>257</v>
      </c>
      <c r="R32" s="417" t="s">
        <v>294</v>
      </c>
      <c r="S32" s="308"/>
      <c r="T32" s="308"/>
      <c r="U32" s="308"/>
      <c r="V32" s="347"/>
    </row>
    <row r="33" spans="1:22" ht="15">
      <c r="A33" s="347"/>
      <c r="B33" s="347"/>
      <c r="D33" s="347"/>
      <c r="E33" s="308"/>
      <c r="F33" s="416" t="s">
        <v>258</v>
      </c>
      <c r="G33" s="418" t="s">
        <v>291</v>
      </c>
      <c r="H33" s="308"/>
      <c r="I33" s="308"/>
      <c r="J33" s="347"/>
      <c r="K33" s="347"/>
      <c r="L33" s="347"/>
      <c r="M33" s="347"/>
      <c r="N33" s="347"/>
      <c r="O33" s="347"/>
      <c r="P33" s="308"/>
      <c r="Q33" s="416" t="s">
        <v>258</v>
      </c>
      <c r="R33" s="418" t="s">
        <v>291</v>
      </c>
      <c r="S33" s="308"/>
      <c r="T33" s="308"/>
      <c r="U33" s="337"/>
      <c r="V33" s="347"/>
    </row>
    <row r="34" spans="1:22" ht="15.75">
      <c r="C34" s="347"/>
      <c r="E34" s="402"/>
      <c r="F34" s="419" t="s">
        <v>259</v>
      </c>
      <c r="G34" s="420" t="s">
        <v>288</v>
      </c>
      <c r="P34" s="402"/>
      <c r="Q34" s="419" t="s">
        <v>259</v>
      </c>
      <c r="R34" s="420" t="s">
        <v>288</v>
      </c>
      <c r="U34" s="337"/>
    </row>
    <row r="35" spans="1:22" ht="15">
      <c r="C35" s="347"/>
      <c r="U35" s="337"/>
    </row>
    <row r="9175" ht="85.5" customHeight="1"/>
  </sheetData>
  <autoFilter ref="A5:X32" xr:uid="{117738B2-0C05-48E1-AA39-D3911E65FA40}"/>
  <mergeCells count="15">
    <mergeCell ref="A1:D3"/>
    <mergeCell ref="F1:I1"/>
    <mergeCell ref="P1:R1"/>
    <mergeCell ref="V1:W1"/>
    <mergeCell ref="F2:I2"/>
    <mergeCell ref="F3:I3"/>
    <mergeCell ref="P3:R3"/>
    <mergeCell ref="A26:X26"/>
    <mergeCell ref="A28:X28"/>
    <mergeCell ref="A6:X6"/>
    <mergeCell ref="A8:X8"/>
    <mergeCell ref="A13:X13"/>
    <mergeCell ref="A15:X15"/>
    <mergeCell ref="A17:X17"/>
    <mergeCell ref="A24:X24"/>
  </mergeCells>
  <conditionalFormatting sqref="G7 R7 G9:G12 R9:R12 G14 R14 G16 R16 G18:G20 R18:R20 G22:G23 R22:R23 G25 R25 G27 R27 G29 R29">
    <cfRule type="cellIs" dxfId="108" priority="1" operator="between">
      <formula>20</formula>
      <formula>25</formula>
    </cfRule>
    <cfRule type="cellIs" dxfId="107" priority="7" operator="between">
      <formula>10</formula>
      <formula>19</formula>
    </cfRule>
    <cfRule type="cellIs" dxfId="106" priority="8" operator="between">
      <formula>4</formula>
      <formula>9</formula>
    </cfRule>
    <cfRule type="cellIs" dxfId="105" priority="9" operator="between">
      <formula>1</formula>
      <formula>3</formula>
    </cfRule>
  </conditionalFormatting>
  <dataValidations count="1">
    <dataValidation type="list" allowBlank="1" showInputMessage="1" showErrorMessage="1" sqref="D32" xr:uid="{FD58E847-1D9D-594B-93F2-B65B48078ACF}">
      <formula1>#REF!</formula1>
    </dataValidation>
  </dataValidations>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10" id="{836091C6-BD35-6742-AE7A-44F4A3E225BC}">
            <x14:iconSet iconSet="3Arrows" custom="1">
              <x14:cfvo type="percent">
                <xm:f>0</xm:f>
              </x14:cfvo>
              <x14:cfvo type="num">
                <xm:f>0</xm:f>
              </x14:cfvo>
              <x14:cfvo type="num" gte="0">
                <xm:f>0</xm:f>
              </x14:cfvo>
              <x14:cfIcon iconSet="3Arrows" iconId="2"/>
              <x14:cfIcon iconSet="3Arrows" iconId="1"/>
              <x14:cfIcon iconSet="3Arrows" iconId="0"/>
            </x14:iconSet>
          </x14:cfRule>
          <xm:sqref>I29 I27 I25 I22:I23 I18:I20 I9:I12 I7 I16 I14</xm:sqref>
        </x14:conditionalFormatting>
        <x14:conditionalFormatting xmlns:xm="http://schemas.microsoft.com/office/excel/2006/main">
          <x14:cfRule type="iconSet" priority="2" id="{0DF90BFE-490D-9649-9F34-55406ABE7617}">
            <x14:iconSet iconSet="3Arrows" custom="1">
              <x14:cfvo type="percent">
                <xm:f>0</xm:f>
              </x14:cfvo>
              <x14:cfvo type="num">
                <xm:f>0</xm:f>
              </x14:cfvo>
              <x14:cfvo type="num" gte="0">
                <xm:f>0</xm:f>
              </x14:cfvo>
              <x14:cfIcon iconSet="3Arrows" iconId="2"/>
              <x14:cfIcon iconSet="3Arrows" iconId="1"/>
              <x14:cfIcon iconSet="3Arrows" iconId="0"/>
            </x14:iconSet>
          </x14:cfRule>
          <xm:sqref>T27 T29</xm:sqref>
        </x14:conditionalFormatting>
        <x14:conditionalFormatting xmlns:xm="http://schemas.microsoft.com/office/excel/2006/main">
          <x14:cfRule type="iconSet" priority="6" id="{E5D03709-A7EE-CE40-9603-015954C53B6F}">
            <x14:iconSet iconSet="3Arrows" custom="1">
              <x14:cfvo type="percent">
                <xm:f>0</xm:f>
              </x14:cfvo>
              <x14:cfvo type="num">
                <xm:f>0</xm:f>
              </x14:cfvo>
              <x14:cfvo type="num" gte="0">
                <xm:f>0</xm:f>
              </x14:cfvo>
              <x14:cfIcon iconSet="3Arrows" iconId="2"/>
              <x14:cfIcon iconSet="3Arrows" iconId="1"/>
              <x14:cfIcon iconSet="3Arrows" iconId="0"/>
            </x14:iconSet>
          </x14:cfRule>
          <xm:sqref>T11:U11</xm:sqref>
        </x14:conditionalFormatting>
        <x14:conditionalFormatting xmlns:xm="http://schemas.microsoft.com/office/excel/2006/main">
          <x14:cfRule type="iconSet" priority="11" id="{3C386E4C-2DF1-564C-B7E1-733B848F4BD1}">
            <x14:iconSet iconSet="3Arrows" custom="1">
              <x14:cfvo type="percent">
                <xm:f>0</xm:f>
              </x14:cfvo>
              <x14:cfvo type="num">
                <xm:f>0</xm:f>
              </x14:cfvo>
              <x14:cfvo type="num" gte="0">
                <xm:f>0</xm:f>
              </x14:cfvo>
              <x14:cfIcon iconSet="3Arrows" iconId="2"/>
              <x14:cfIcon iconSet="3Arrows" iconId="1"/>
              <x14:cfIcon iconSet="3Arrows" iconId="0"/>
            </x14:iconSet>
          </x14:cfRule>
          <xm:sqref>T25:U25 T7:U7 T9:T10 T12 T22:U23 T18:U20 T16:U16 T14:U14</xm:sqref>
        </x14:conditionalFormatting>
        <x14:conditionalFormatting xmlns:xm="http://schemas.microsoft.com/office/excel/2006/main">
          <x14:cfRule type="iconSet" priority="3" id="{D2B0B41D-D245-1C48-AA4F-15860E284BC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5" id="{16AC7E16-2C7E-5C48-BA2E-4D940421B3DD}">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4" id="{78F396E5-A7AA-B247-A0B1-20AFD9F09451}">
            <x14:iconSet iconSet="3Arrows" custom="1">
              <x14:cfvo type="percent">
                <xm:f>0</xm:f>
              </x14:cfvo>
              <x14:cfvo type="num">
                <xm:f>0</xm:f>
              </x14:cfvo>
              <x14:cfvo type="num" gte="0">
                <xm:f>0</xm:f>
              </x14:cfvo>
              <x14:cfIcon iconSet="3Arrows" iconId="2"/>
              <x14:cfIcon iconSet="3Arrows" iconId="1"/>
              <x14:cfIcon iconSet="3Arrows" iconId="0"/>
            </x14:iconSet>
          </x14:cfRule>
          <xm:sqref>U12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B25B-B29C-824B-B02F-3CE3DA8D4D46}">
  <sheetPr>
    <tabColor rgb="FF3333FF"/>
  </sheetPr>
  <dimension ref="A1:L31"/>
  <sheetViews>
    <sheetView topLeftCell="A3" zoomScale="88" workbookViewId="0">
      <selection activeCell="E13" sqref="E13"/>
    </sheetView>
  </sheetViews>
  <sheetFormatPr defaultColWidth="9" defaultRowHeight="15"/>
  <cols>
    <col min="1" max="1" width="26.7109375" style="402" customWidth="1"/>
    <col min="2" max="2" width="35.7109375" style="402" customWidth="1"/>
    <col min="3" max="3" width="31.85546875" style="402" customWidth="1"/>
    <col min="4" max="4" width="36.7109375" style="402" customWidth="1"/>
    <col min="5" max="5" width="22.85546875" style="402" customWidth="1"/>
    <col min="6" max="7" width="13" style="402" customWidth="1"/>
    <col min="8" max="8" width="12.42578125" style="402" customWidth="1"/>
    <col min="9" max="9" width="10.7109375" style="402" customWidth="1"/>
    <col min="10" max="10" width="10.28515625" style="402" customWidth="1"/>
    <col min="11" max="11" width="16.7109375" style="402" customWidth="1"/>
    <col min="12" max="12" width="5.42578125" style="404" bestFit="1" customWidth="1"/>
    <col min="13" max="16384" width="9" style="402"/>
  </cols>
  <sheetData>
    <row r="1" spans="1:12" ht="24">
      <c r="A1" s="324" t="s">
        <v>488</v>
      </c>
      <c r="B1" s="434" t="s">
        <v>331</v>
      </c>
      <c r="C1" s="435">
        <v>45600</v>
      </c>
      <c r="E1" s="331" t="str">
        <f>+'[1]SLC Strategic Risk Register'!V1</f>
        <v>RSRMG</v>
      </c>
      <c r="K1" s="436" t="s">
        <v>489</v>
      </c>
      <c r="L1" s="436" t="s">
        <v>490</v>
      </c>
    </row>
    <row r="2" spans="1:12">
      <c r="A2" s="324" t="s">
        <v>491</v>
      </c>
      <c r="B2" s="434" t="s">
        <v>333</v>
      </c>
      <c r="C2" s="435">
        <v>45608</v>
      </c>
      <c r="E2" s="331" t="s">
        <v>334</v>
      </c>
      <c r="K2" s="437" t="s">
        <v>492</v>
      </c>
      <c r="L2" s="437">
        <f>COUNTIF(B$6:B$16,K2)</f>
        <v>3</v>
      </c>
    </row>
    <row r="3" spans="1:12">
      <c r="A3" s="306"/>
      <c r="B3" s="438" t="s">
        <v>335</v>
      </c>
      <c r="C3" s="435">
        <v>45679</v>
      </c>
      <c r="K3" s="437" t="s">
        <v>493</v>
      </c>
      <c r="L3" s="437">
        <f t="shared" ref="L3:L5" si="0">COUNTIF(B$6:B$16,K3)</f>
        <v>2</v>
      </c>
    </row>
    <row r="4" spans="1:12">
      <c r="K4" s="437" t="s">
        <v>494</v>
      </c>
      <c r="L4" s="437">
        <f t="shared" si="0"/>
        <v>0</v>
      </c>
    </row>
    <row r="5" spans="1:12" ht="30">
      <c r="A5" s="320" t="s">
        <v>349</v>
      </c>
      <c r="B5" s="320" t="s">
        <v>495</v>
      </c>
      <c r="C5" s="320" t="s">
        <v>496</v>
      </c>
      <c r="D5" s="320" t="s">
        <v>408</v>
      </c>
      <c r="E5" s="428" t="s">
        <v>497</v>
      </c>
      <c r="F5" s="306"/>
      <c r="G5" s="306"/>
      <c r="H5" s="306"/>
      <c r="I5" s="306"/>
      <c r="J5" s="306"/>
      <c r="K5" s="437" t="s">
        <v>498</v>
      </c>
      <c r="L5" s="437">
        <f t="shared" si="0"/>
        <v>0</v>
      </c>
    </row>
    <row r="6" spans="1:12">
      <c r="A6" s="439" t="s">
        <v>499</v>
      </c>
      <c r="B6" s="439" t="s">
        <v>500</v>
      </c>
      <c r="C6" s="439"/>
      <c r="D6" s="440" t="s">
        <v>501</v>
      </c>
      <c r="E6" s="441" t="s">
        <v>502</v>
      </c>
      <c r="F6" s="306"/>
      <c r="G6" s="306"/>
      <c r="H6" s="306"/>
      <c r="I6" s="306"/>
      <c r="J6" s="306"/>
      <c r="K6" s="437" t="s">
        <v>500</v>
      </c>
      <c r="L6" s="437">
        <f>COUNTIF(B$6:B$16,K6)</f>
        <v>5</v>
      </c>
    </row>
    <row r="7" spans="1:12">
      <c r="A7" s="439" t="s">
        <v>350</v>
      </c>
      <c r="B7" s="439" t="s">
        <v>493</v>
      </c>
      <c r="C7" s="439"/>
      <c r="D7" s="440" t="s">
        <v>503</v>
      </c>
      <c r="E7" s="442">
        <f>'[1]SLC Strategic Risk Register'!R7</f>
        <v>3</v>
      </c>
      <c r="F7" s="306"/>
      <c r="G7" s="306"/>
      <c r="H7" s="306"/>
      <c r="I7" s="306"/>
      <c r="J7" s="306"/>
      <c r="K7" s="437" t="s">
        <v>504</v>
      </c>
      <c r="L7" s="437">
        <f>COUNTIF(B$6:B$16,K7)</f>
        <v>1</v>
      </c>
    </row>
    <row r="8" spans="1:12">
      <c r="A8" s="439" t="s">
        <v>307</v>
      </c>
      <c r="B8" s="439" t="s">
        <v>493</v>
      </c>
      <c r="C8" s="439"/>
      <c r="D8" s="440" t="s">
        <v>505</v>
      </c>
      <c r="E8" s="442">
        <f>AVERAGE('[1]SLC Strategic Risk Register'!R9:R12)</f>
        <v>9.5</v>
      </c>
      <c r="F8" s="306"/>
      <c r="G8" s="306"/>
      <c r="H8" s="306"/>
      <c r="I8" s="306"/>
      <c r="J8" s="306"/>
      <c r="K8" s="306"/>
      <c r="L8" s="306"/>
    </row>
    <row r="9" spans="1:12">
      <c r="A9" s="439" t="s">
        <v>261</v>
      </c>
      <c r="B9" s="439" t="s">
        <v>492</v>
      </c>
      <c r="C9" s="439"/>
      <c r="D9" s="440" t="s">
        <v>506</v>
      </c>
      <c r="E9" s="442">
        <f>'[1]SLC Strategic Risk Register'!R14</f>
        <v>4</v>
      </c>
      <c r="F9" s="306"/>
      <c r="G9" s="306"/>
      <c r="H9" s="306"/>
      <c r="I9" s="306"/>
      <c r="J9" s="306"/>
      <c r="K9" s="306"/>
      <c r="L9" s="306"/>
    </row>
    <row r="10" spans="1:12">
      <c r="A10" s="439" t="s">
        <v>443</v>
      </c>
      <c r="B10" s="439" t="s">
        <v>500</v>
      </c>
      <c r="C10" s="439"/>
      <c r="D10" s="443" t="s">
        <v>501</v>
      </c>
      <c r="E10" s="442">
        <f>'[1]SLC Strategic Risk Register'!R16</f>
        <v>8</v>
      </c>
      <c r="F10" s="306"/>
      <c r="G10" s="306"/>
      <c r="H10" s="306"/>
      <c r="I10" s="306"/>
      <c r="J10" s="306"/>
      <c r="K10" s="306"/>
      <c r="L10" s="306"/>
    </row>
    <row r="11" spans="1:12">
      <c r="A11" s="439" t="s">
        <v>367</v>
      </c>
      <c r="B11" s="439" t="s">
        <v>492</v>
      </c>
      <c r="C11" s="439"/>
      <c r="D11" s="440" t="s">
        <v>507</v>
      </c>
      <c r="E11" s="442">
        <f>AVERAGE('[1]SLC Strategic Risk Register'!R18:R20)</f>
        <v>4.333333333333333</v>
      </c>
      <c r="F11" s="306"/>
      <c r="G11" s="306"/>
      <c r="H11" s="306"/>
      <c r="I11" s="306"/>
      <c r="J11" s="306"/>
      <c r="K11" s="306"/>
      <c r="L11" s="306"/>
    </row>
    <row r="12" spans="1:12" ht="30">
      <c r="A12" s="444" t="s">
        <v>508</v>
      </c>
      <c r="B12" s="439" t="s">
        <v>500</v>
      </c>
      <c r="C12" s="439"/>
      <c r="D12" s="440" t="s">
        <v>509</v>
      </c>
      <c r="E12" s="442">
        <f>AVERAGE('[1]SLC Strategic Risk Register'!R22:R23)</f>
        <v>6</v>
      </c>
      <c r="F12" s="306"/>
      <c r="G12" s="306"/>
      <c r="H12" s="306"/>
      <c r="I12" s="306"/>
      <c r="J12" s="306"/>
      <c r="K12" s="306"/>
      <c r="L12" s="306"/>
    </row>
    <row r="13" spans="1:12">
      <c r="A13" s="439" t="s">
        <v>377</v>
      </c>
      <c r="B13" s="439" t="s">
        <v>492</v>
      </c>
      <c r="C13" s="439"/>
      <c r="D13" s="440" t="s">
        <v>510</v>
      </c>
      <c r="E13" s="442">
        <f>'[1]SLC Strategic Risk Register'!R25</f>
        <v>4</v>
      </c>
      <c r="F13" s="306"/>
      <c r="G13" s="306"/>
      <c r="H13" s="306"/>
      <c r="I13" s="306"/>
      <c r="J13" s="306"/>
      <c r="K13" s="306"/>
      <c r="L13" s="306"/>
    </row>
    <row r="14" spans="1:12">
      <c r="A14" s="439" t="s">
        <v>511</v>
      </c>
      <c r="B14" s="439" t="s">
        <v>504</v>
      </c>
      <c r="C14" s="439"/>
      <c r="D14" s="440" t="s">
        <v>512</v>
      </c>
      <c r="E14" s="441" t="s">
        <v>502</v>
      </c>
      <c r="F14" s="306"/>
      <c r="G14" s="306"/>
      <c r="H14" s="306"/>
      <c r="I14" s="306"/>
      <c r="J14" s="306"/>
      <c r="K14" s="306"/>
      <c r="L14" s="306"/>
    </row>
    <row r="15" spans="1:12">
      <c r="A15" s="439" t="s">
        <v>380</v>
      </c>
      <c r="B15" s="439" t="s">
        <v>500</v>
      </c>
      <c r="C15" s="439"/>
      <c r="D15" s="440" t="s">
        <v>501</v>
      </c>
      <c r="E15" s="442">
        <f>'[1]SLC Strategic Risk Register'!R27</f>
        <v>3</v>
      </c>
      <c r="F15" s="306"/>
      <c r="G15" s="306"/>
      <c r="H15" s="306"/>
      <c r="I15" s="306"/>
      <c r="J15" s="306"/>
      <c r="K15" s="306"/>
      <c r="L15" s="306"/>
    </row>
    <row r="16" spans="1:12">
      <c r="A16" s="439" t="s">
        <v>382</v>
      </c>
      <c r="B16" s="439" t="s">
        <v>500</v>
      </c>
      <c r="C16" s="439"/>
      <c r="D16" s="440" t="s">
        <v>513</v>
      </c>
      <c r="E16" s="442">
        <f>'[1]SLC Strategic Risk Register'!R29</f>
        <v>12</v>
      </c>
      <c r="F16" s="306"/>
      <c r="G16" s="306"/>
      <c r="H16" s="306"/>
      <c r="I16" s="306"/>
      <c r="J16" s="306"/>
      <c r="K16" s="306"/>
      <c r="L16" s="306"/>
    </row>
    <row r="17" spans="1:8">
      <c r="D17" s="308"/>
      <c r="E17" s="308"/>
    </row>
    <row r="18" spans="1:8" ht="15.75">
      <c r="G18" s="422"/>
      <c r="H18" s="423"/>
    </row>
    <row r="19" spans="1:8" ht="15.75">
      <c r="A19" s="436" t="s">
        <v>489</v>
      </c>
      <c r="B19" s="436" t="s">
        <v>514</v>
      </c>
      <c r="G19" s="422"/>
      <c r="H19" s="423"/>
    </row>
    <row r="20" spans="1:8" ht="25.5">
      <c r="A20" s="443" t="s">
        <v>492</v>
      </c>
      <c r="B20" s="443" t="s">
        <v>515</v>
      </c>
      <c r="G20" s="422"/>
      <c r="H20" s="423"/>
    </row>
    <row r="21" spans="1:8" ht="25.5">
      <c r="A21" s="443" t="s">
        <v>493</v>
      </c>
      <c r="B21" s="443" t="s">
        <v>516</v>
      </c>
      <c r="G21" s="422"/>
      <c r="H21" s="423"/>
    </row>
    <row r="22" spans="1:8" ht="25.5">
      <c r="A22" s="443" t="s">
        <v>494</v>
      </c>
      <c r="B22" s="443" t="s">
        <v>517</v>
      </c>
    </row>
    <row r="23" spans="1:8" ht="38.25">
      <c r="A23" s="443" t="s">
        <v>498</v>
      </c>
      <c r="B23" s="443" t="s">
        <v>518</v>
      </c>
    </row>
    <row r="24" spans="1:8" ht="51">
      <c r="A24" s="443" t="s">
        <v>500</v>
      </c>
      <c r="B24" s="443" t="s">
        <v>519</v>
      </c>
    </row>
    <row r="25" spans="1:8" ht="51">
      <c r="A25" s="443" t="s">
        <v>504</v>
      </c>
      <c r="B25" s="443" t="s">
        <v>520</v>
      </c>
    </row>
    <row r="27" spans="1:8">
      <c r="A27" s="436" t="s">
        <v>386</v>
      </c>
      <c r="B27" s="436"/>
    </row>
    <row r="28" spans="1:8">
      <c r="A28" s="412" t="s">
        <v>256</v>
      </c>
      <c r="B28" s="413" t="s">
        <v>297</v>
      </c>
    </row>
    <row r="29" spans="1:8">
      <c r="A29" s="416" t="s">
        <v>257</v>
      </c>
      <c r="B29" s="417" t="s">
        <v>294</v>
      </c>
    </row>
    <row r="30" spans="1:8">
      <c r="A30" s="416" t="s">
        <v>258</v>
      </c>
      <c r="B30" s="418" t="s">
        <v>291</v>
      </c>
    </row>
    <row r="31" spans="1:8">
      <c r="A31" s="419" t="s">
        <v>259</v>
      </c>
      <c r="B31" s="420" t="s">
        <v>288</v>
      </c>
    </row>
  </sheetData>
  <conditionalFormatting sqref="E7:E13 E15:E16">
    <cfRule type="cellIs" dxfId="104" priority="1" operator="between">
      <formula>20</formula>
      <formula>25</formula>
    </cfRule>
    <cfRule type="cellIs" dxfId="103" priority="2" operator="between">
      <formula>10</formula>
      <formula>19</formula>
    </cfRule>
    <cfRule type="cellIs" dxfId="102" priority="3" operator="between">
      <formula>4</formula>
      <formula>9</formula>
    </cfRule>
    <cfRule type="cellIs" dxfId="101" priority="4" operator="between">
      <formula>1</formula>
      <formula>3</formula>
    </cfRule>
  </conditionalFormatting>
  <dataValidations count="1">
    <dataValidation type="list" allowBlank="1" showInputMessage="1" showErrorMessage="1" sqref="B6:C16" xr:uid="{584621D5-BCAC-284C-A893-75837904B5A1}">
      <formula1>$A$20:$A$25</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2467-815D-CF4B-8AE0-6CA142E5E9D5}">
  <sheetPr>
    <tabColor rgb="FF3333FF"/>
    <pageSetUpPr fitToPage="1"/>
  </sheetPr>
  <dimension ref="A1:R45"/>
  <sheetViews>
    <sheetView showGridLines="0" zoomScale="85" zoomScaleNormal="85" zoomScaleSheetLayoutView="40" workbookViewId="0">
      <selection activeCell="D7" sqref="D7"/>
    </sheetView>
  </sheetViews>
  <sheetFormatPr defaultColWidth="8" defaultRowHeight="15"/>
  <cols>
    <col min="1" max="1" width="29.7109375" style="447" customWidth="1"/>
    <col min="2" max="2" width="3.7109375" style="447" bestFit="1" customWidth="1"/>
    <col min="3" max="3" width="16.7109375" style="447" customWidth="1"/>
    <col min="4" max="4" width="24.140625" style="447" customWidth="1"/>
    <col min="5" max="7" width="16.7109375" style="447" customWidth="1"/>
    <col min="8" max="8" width="0.7109375" style="447" customWidth="1"/>
    <col min="9" max="9" width="3.140625" style="447" customWidth="1"/>
    <col min="10" max="10" width="28.7109375" style="447" customWidth="1"/>
    <col min="11" max="11" width="16.140625" style="447" bestFit="1" customWidth="1"/>
    <col min="12" max="12" width="52" style="447" customWidth="1"/>
    <col min="13" max="13" width="28" style="447" customWidth="1"/>
    <col min="14" max="14" width="31" style="447" customWidth="1"/>
    <col min="15" max="15" width="12.140625" style="447" bestFit="1" customWidth="1"/>
    <col min="16" max="235" width="8" style="447"/>
    <col min="236" max="236" width="3.7109375" style="447" bestFit="1" customWidth="1"/>
    <col min="237" max="237" width="14.7109375" style="447" customWidth="1"/>
    <col min="238" max="238" width="3.28515625" style="447" customWidth="1"/>
    <col min="239" max="243" width="18.140625" style="447" customWidth="1"/>
    <col min="244" max="491" width="8" style="447"/>
    <col min="492" max="492" width="3.7109375" style="447" bestFit="1" customWidth="1"/>
    <col min="493" max="493" width="14.7109375" style="447" customWidth="1"/>
    <col min="494" max="494" width="3.28515625" style="447" customWidth="1"/>
    <col min="495" max="499" width="18.140625" style="447" customWidth="1"/>
    <col min="500" max="747" width="8" style="447"/>
    <col min="748" max="748" width="3.7109375" style="447" bestFit="1" customWidth="1"/>
    <col min="749" max="749" width="14.7109375" style="447" customWidth="1"/>
    <col min="750" max="750" width="3.28515625" style="447" customWidth="1"/>
    <col min="751" max="755" width="18.140625" style="447" customWidth="1"/>
    <col min="756" max="1003" width="8" style="447"/>
    <col min="1004" max="1004" width="3.7109375" style="447" bestFit="1" customWidth="1"/>
    <col min="1005" max="1005" width="14.7109375" style="447" customWidth="1"/>
    <col min="1006" max="1006" width="3.28515625" style="447" customWidth="1"/>
    <col min="1007" max="1011" width="18.140625" style="447" customWidth="1"/>
    <col min="1012" max="1259" width="8" style="447"/>
    <col min="1260" max="1260" width="3.7109375" style="447" bestFit="1" customWidth="1"/>
    <col min="1261" max="1261" width="14.7109375" style="447" customWidth="1"/>
    <col min="1262" max="1262" width="3.28515625" style="447" customWidth="1"/>
    <col min="1263" max="1267" width="18.140625" style="447" customWidth="1"/>
    <col min="1268" max="1515" width="8" style="447"/>
    <col min="1516" max="1516" width="3.7109375" style="447" bestFit="1" customWidth="1"/>
    <col min="1517" max="1517" width="14.7109375" style="447" customWidth="1"/>
    <col min="1518" max="1518" width="3.28515625" style="447" customWidth="1"/>
    <col min="1519" max="1523" width="18.140625" style="447" customWidth="1"/>
    <col min="1524" max="1771" width="8" style="447"/>
    <col min="1772" max="1772" width="3.7109375" style="447" bestFit="1" customWidth="1"/>
    <col min="1773" max="1773" width="14.7109375" style="447" customWidth="1"/>
    <col min="1774" max="1774" width="3.28515625" style="447" customWidth="1"/>
    <col min="1775" max="1779" width="18.140625" style="447" customWidth="1"/>
    <col min="1780" max="2027" width="8" style="447"/>
    <col min="2028" max="2028" width="3.7109375" style="447" bestFit="1" customWidth="1"/>
    <col min="2029" max="2029" width="14.7109375" style="447" customWidth="1"/>
    <col min="2030" max="2030" width="3.28515625" style="447" customWidth="1"/>
    <col min="2031" max="2035" width="18.140625" style="447" customWidth="1"/>
    <col min="2036" max="2283" width="8" style="447"/>
    <col min="2284" max="2284" width="3.7109375" style="447" bestFit="1" customWidth="1"/>
    <col min="2285" max="2285" width="14.7109375" style="447" customWidth="1"/>
    <col min="2286" max="2286" width="3.28515625" style="447" customWidth="1"/>
    <col min="2287" max="2291" width="18.140625" style="447" customWidth="1"/>
    <col min="2292" max="2539" width="8" style="447"/>
    <col min="2540" max="2540" width="3.7109375" style="447" bestFit="1" customWidth="1"/>
    <col min="2541" max="2541" width="14.7109375" style="447" customWidth="1"/>
    <col min="2542" max="2542" width="3.28515625" style="447" customWidth="1"/>
    <col min="2543" max="2547" width="18.140625" style="447" customWidth="1"/>
    <col min="2548" max="2795" width="8" style="447"/>
    <col min="2796" max="2796" width="3.7109375" style="447" bestFit="1" customWidth="1"/>
    <col min="2797" max="2797" width="14.7109375" style="447" customWidth="1"/>
    <col min="2798" max="2798" width="3.28515625" style="447" customWidth="1"/>
    <col min="2799" max="2803" width="18.140625" style="447" customWidth="1"/>
    <col min="2804" max="3051" width="8" style="447"/>
    <col min="3052" max="3052" width="3.7109375" style="447" bestFit="1" customWidth="1"/>
    <col min="3053" max="3053" width="14.7109375" style="447" customWidth="1"/>
    <col min="3054" max="3054" width="3.28515625" style="447" customWidth="1"/>
    <col min="3055" max="3059" width="18.140625" style="447" customWidth="1"/>
    <col min="3060" max="3307" width="8" style="447"/>
    <col min="3308" max="3308" width="3.7109375" style="447" bestFit="1" customWidth="1"/>
    <col min="3309" max="3309" width="14.7109375" style="447" customWidth="1"/>
    <col min="3310" max="3310" width="3.28515625" style="447" customWidth="1"/>
    <col min="3311" max="3315" width="18.140625" style="447" customWidth="1"/>
    <col min="3316" max="3563" width="8" style="447"/>
    <col min="3564" max="3564" width="3.7109375" style="447" bestFit="1" customWidth="1"/>
    <col min="3565" max="3565" width="14.7109375" style="447" customWidth="1"/>
    <col min="3566" max="3566" width="3.28515625" style="447" customWidth="1"/>
    <col min="3567" max="3571" width="18.140625" style="447" customWidth="1"/>
    <col min="3572" max="3819" width="8" style="447"/>
    <col min="3820" max="3820" width="3.7109375" style="447" bestFit="1" customWidth="1"/>
    <col min="3821" max="3821" width="14.7109375" style="447" customWidth="1"/>
    <col min="3822" max="3822" width="3.28515625" style="447" customWidth="1"/>
    <col min="3823" max="3827" width="18.140625" style="447" customWidth="1"/>
    <col min="3828" max="4075" width="8" style="447"/>
    <col min="4076" max="4076" width="3.7109375" style="447" bestFit="1" customWidth="1"/>
    <col min="4077" max="4077" width="14.7109375" style="447" customWidth="1"/>
    <col min="4078" max="4078" width="3.28515625" style="447" customWidth="1"/>
    <col min="4079" max="4083" width="18.140625" style="447" customWidth="1"/>
    <col min="4084" max="4331" width="8" style="447"/>
    <col min="4332" max="4332" width="3.7109375" style="447" bestFit="1" customWidth="1"/>
    <col min="4333" max="4333" width="14.7109375" style="447" customWidth="1"/>
    <col min="4334" max="4334" width="3.28515625" style="447" customWidth="1"/>
    <col min="4335" max="4339" width="18.140625" style="447" customWidth="1"/>
    <col min="4340" max="4587" width="8" style="447"/>
    <col min="4588" max="4588" width="3.7109375" style="447" bestFit="1" customWidth="1"/>
    <col min="4589" max="4589" width="14.7109375" style="447" customWidth="1"/>
    <col min="4590" max="4590" width="3.28515625" style="447" customWidth="1"/>
    <col min="4591" max="4595" width="18.140625" style="447" customWidth="1"/>
    <col min="4596" max="4843" width="8" style="447"/>
    <col min="4844" max="4844" width="3.7109375" style="447" bestFit="1" customWidth="1"/>
    <col min="4845" max="4845" width="14.7109375" style="447" customWidth="1"/>
    <col min="4846" max="4846" width="3.28515625" style="447" customWidth="1"/>
    <col min="4847" max="4851" width="18.140625" style="447" customWidth="1"/>
    <col min="4852" max="5099" width="8" style="447"/>
    <col min="5100" max="5100" width="3.7109375" style="447" bestFit="1" customWidth="1"/>
    <col min="5101" max="5101" width="14.7109375" style="447" customWidth="1"/>
    <col min="5102" max="5102" width="3.28515625" style="447" customWidth="1"/>
    <col min="5103" max="5107" width="18.140625" style="447" customWidth="1"/>
    <col min="5108" max="5355" width="8" style="447"/>
    <col min="5356" max="5356" width="3.7109375" style="447" bestFit="1" customWidth="1"/>
    <col min="5357" max="5357" width="14.7109375" style="447" customWidth="1"/>
    <col min="5358" max="5358" width="3.28515625" style="447" customWidth="1"/>
    <col min="5359" max="5363" width="18.140625" style="447" customWidth="1"/>
    <col min="5364" max="5611" width="8" style="447"/>
    <col min="5612" max="5612" width="3.7109375" style="447" bestFit="1" customWidth="1"/>
    <col min="5613" max="5613" width="14.7109375" style="447" customWidth="1"/>
    <col min="5614" max="5614" width="3.28515625" style="447" customWidth="1"/>
    <col min="5615" max="5619" width="18.140625" style="447" customWidth="1"/>
    <col min="5620" max="5867" width="8" style="447"/>
    <col min="5868" max="5868" width="3.7109375" style="447" bestFit="1" customWidth="1"/>
    <col min="5869" max="5869" width="14.7109375" style="447" customWidth="1"/>
    <col min="5870" max="5870" width="3.28515625" style="447" customWidth="1"/>
    <col min="5871" max="5875" width="18.140625" style="447" customWidth="1"/>
    <col min="5876" max="6123" width="8" style="447"/>
    <col min="6124" max="6124" width="3.7109375" style="447" bestFit="1" customWidth="1"/>
    <col min="6125" max="6125" width="14.7109375" style="447" customWidth="1"/>
    <col min="6126" max="6126" width="3.28515625" style="447" customWidth="1"/>
    <col min="6127" max="6131" width="18.140625" style="447" customWidth="1"/>
    <col min="6132" max="6379" width="8" style="447"/>
    <col min="6380" max="6380" width="3.7109375" style="447" bestFit="1" customWidth="1"/>
    <col min="6381" max="6381" width="14.7109375" style="447" customWidth="1"/>
    <col min="6382" max="6382" width="3.28515625" style="447" customWidth="1"/>
    <col min="6383" max="6387" width="18.140625" style="447" customWidth="1"/>
    <col min="6388" max="6635" width="8" style="447"/>
    <col min="6636" max="6636" width="3.7109375" style="447" bestFit="1" customWidth="1"/>
    <col min="6637" max="6637" width="14.7109375" style="447" customWidth="1"/>
    <col min="6638" max="6638" width="3.28515625" style="447" customWidth="1"/>
    <col min="6639" max="6643" width="18.140625" style="447" customWidth="1"/>
    <col min="6644" max="6891" width="8" style="447"/>
    <col min="6892" max="6892" width="3.7109375" style="447" bestFit="1" customWidth="1"/>
    <col min="6893" max="6893" width="14.7109375" style="447" customWidth="1"/>
    <col min="6894" max="6894" width="3.28515625" style="447" customWidth="1"/>
    <col min="6895" max="6899" width="18.140625" style="447" customWidth="1"/>
    <col min="6900" max="7147" width="8" style="447"/>
    <col min="7148" max="7148" width="3.7109375" style="447" bestFit="1" customWidth="1"/>
    <col min="7149" max="7149" width="14.7109375" style="447" customWidth="1"/>
    <col min="7150" max="7150" width="3.28515625" style="447" customWidth="1"/>
    <col min="7151" max="7155" width="18.140625" style="447" customWidth="1"/>
    <col min="7156" max="7403" width="8" style="447"/>
    <col min="7404" max="7404" width="3.7109375" style="447" bestFit="1" customWidth="1"/>
    <col min="7405" max="7405" width="14.7109375" style="447" customWidth="1"/>
    <col min="7406" max="7406" width="3.28515625" style="447" customWidth="1"/>
    <col min="7407" max="7411" width="18.140625" style="447" customWidth="1"/>
    <col min="7412" max="7659" width="8" style="447"/>
    <col min="7660" max="7660" width="3.7109375" style="447" bestFit="1" customWidth="1"/>
    <col min="7661" max="7661" width="14.7109375" style="447" customWidth="1"/>
    <col min="7662" max="7662" width="3.28515625" style="447" customWidth="1"/>
    <col min="7663" max="7667" width="18.140625" style="447" customWidth="1"/>
    <col min="7668" max="7915" width="8" style="447"/>
    <col min="7916" max="7916" width="3.7109375" style="447" bestFit="1" customWidth="1"/>
    <col min="7917" max="7917" width="14.7109375" style="447" customWidth="1"/>
    <col min="7918" max="7918" width="3.28515625" style="447" customWidth="1"/>
    <col min="7919" max="7923" width="18.140625" style="447" customWidth="1"/>
    <col min="7924" max="8171" width="8" style="447"/>
    <col min="8172" max="8172" width="3.7109375" style="447" bestFit="1" customWidth="1"/>
    <col min="8173" max="8173" width="14.7109375" style="447" customWidth="1"/>
    <col min="8174" max="8174" width="3.28515625" style="447" customWidth="1"/>
    <col min="8175" max="8179" width="18.140625" style="447" customWidth="1"/>
    <col min="8180" max="8427" width="8" style="447"/>
    <col min="8428" max="8428" width="3.7109375" style="447" bestFit="1" customWidth="1"/>
    <col min="8429" max="8429" width="14.7109375" style="447" customWidth="1"/>
    <col min="8430" max="8430" width="3.28515625" style="447" customWidth="1"/>
    <col min="8431" max="8435" width="18.140625" style="447" customWidth="1"/>
    <col min="8436" max="8683" width="8" style="447"/>
    <col min="8684" max="8684" width="3.7109375" style="447" bestFit="1" customWidth="1"/>
    <col min="8685" max="8685" width="14.7109375" style="447" customWidth="1"/>
    <col min="8686" max="8686" width="3.28515625" style="447" customWidth="1"/>
    <col min="8687" max="8691" width="18.140625" style="447" customWidth="1"/>
    <col min="8692" max="8939" width="8" style="447"/>
    <col min="8940" max="8940" width="3.7109375" style="447" bestFit="1" customWidth="1"/>
    <col min="8941" max="8941" width="14.7109375" style="447" customWidth="1"/>
    <col min="8942" max="8942" width="3.28515625" style="447" customWidth="1"/>
    <col min="8943" max="8947" width="18.140625" style="447" customWidth="1"/>
    <col min="8948" max="9195" width="8" style="447"/>
    <col min="9196" max="9196" width="3.7109375" style="447" bestFit="1" customWidth="1"/>
    <col min="9197" max="9197" width="14.7109375" style="447" customWidth="1"/>
    <col min="9198" max="9198" width="3.28515625" style="447" customWidth="1"/>
    <col min="9199" max="9203" width="18.140625" style="447" customWidth="1"/>
    <col min="9204" max="9451" width="8" style="447"/>
    <col min="9452" max="9452" width="3.7109375" style="447" bestFit="1" customWidth="1"/>
    <col min="9453" max="9453" width="14.7109375" style="447" customWidth="1"/>
    <col min="9454" max="9454" width="3.28515625" style="447" customWidth="1"/>
    <col min="9455" max="9459" width="18.140625" style="447" customWidth="1"/>
    <col min="9460" max="9707" width="8" style="447"/>
    <col min="9708" max="9708" width="3.7109375" style="447" bestFit="1" customWidth="1"/>
    <col min="9709" max="9709" width="14.7109375" style="447" customWidth="1"/>
    <col min="9710" max="9710" width="3.28515625" style="447" customWidth="1"/>
    <col min="9711" max="9715" width="18.140625" style="447" customWidth="1"/>
    <col min="9716" max="9963" width="8" style="447"/>
    <col min="9964" max="9964" width="3.7109375" style="447" bestFit="1" customWidth="1"/>
    <col min="9965" max="9965" width="14.7109375" style="447" customWidth="1"/>
    <col min="9966" max="9966" width="3.28515625" style="447" customWidth="1"/>
    <col min="9967" max="9971" width="18.140625" style="447" customWidth="1"/>
    <col min="9972" max="10219" width="8" style="447"/>
    <col min="10220" max="10220" width="3.7109375" style="447" bestFit="1" customWidth="1"/>
    <col min="10221" max="10221" width="14.7109375" style="447" customWidth="1"/>
    <col min="10222" max="10222" width="3.28515625" style="447" customWidth="1"/>
    <col min="10223" max="10227" width="18.140625" style="447" customWidth="1"/>
    <col min="10228" max="10475" width="8" style="447"/>
    <col min="10476" max="10476" width="3.7109375" style="447" bestFit="1" customWidth="1"/>
    <col min="10477" max="10477" width="14.7109375" style="447" customWidth="1"/>
    <col min="10478" max="10478" width="3.28515625" style="447" customWidth="1"/>
    <col min="10479" max="10483" width="18.140625" style="447" customWidth="1"/>
    <col min="10484" max="10731" width="8" style="447"/>
    <col min="10732" max="10732" width="3.7109375" style="447" bestFit="1" customWidth="1"/>
    <col min="10733" max="10733" width="14.7109375" style="447" customWidth="1"/>
    <col min="10734" max="10734" width="3.28515625" style="447" customWidth="1"/>
    <col min="10735" max="10739" width="18.140625" style="447" customWidth="1"/>
    <col min="10740" max="10987" width="8" style="447"/>
    <col min="10988" max="10988" width="3.7109375" style="447" bestFit="1" customWidth="1"/>
    <col min="10989" max="10989" width="14.7109375" style="447" customWidth="1"/>
    <col min="10990" max="10990" width="3.28515625" style="447" customWidth="1"/>
    <col min="10991" max="10995" width="18.140625" style="447" customWidth="1"/>
    <col min="10996" max="11243" width="8" style="447"/>
    <col min="11244" max="11244" width="3.7109375" style="447" bestFit="1" customWidth="1"/>
    <col min="11245" max="11245" width="14.7109375" style="447" customWidth="1"/>
    <col min="11246" max="11246" width="3.28515625" style="447" customWidth="1"/>
    <col min="11247" max="11251" width="18.140625" style="447" customWidth="1"/>
    <col min="11252" max="11499" width="8" style="447"/>
    <col min="11500" max="11500" width="3.7109375" style="447" bestFit="1" customWidth="1"/>
    <col min="11501" max="11501" width="14.7109375" style="447" customWidth="1"/>
    <col min="11502" max="11502" width="3.28515625" style="447" customWidth="1"/>
    <col min="11503" max="11507" width="18.140625" style="447" customWidth="1"/>
    <col min="11508" max="11755" width="8" style="447"/>
    <col min="11756" max="11756" width="3.7109375" style="447" bestFit="1" customWidth="1"/>
    <col min="11757" max="11757" width="14.7109375" style="447" customWidth="1"/>
    <col min="11758" max="11758" width="3.28515625" style="447" customWidth="1"/>
    <col min="11759" max="11763" width="18.140625" style="447" customWidth="1"/>
    <col min="11764" max="12011" width="8" style="447"/>
    <col min="12012" max="12012" width="3.7109375" style="447" bestFit="1" customWidth="1"/>
    <col min="12013" max="12013" width="14.7109375" style="447" customWidth="1"/>
    <col min="12014" max="12014" width="3.28515625" style="447" customWidth="1"/>
    <col min="12015" max="12019" width="18.140625" style="447" customWidth="1"/>
    <col min="12020" max="12267" width="8" style="447"/>
    <col min="12268" max="12268" width="3.7109375" style="447" bestFit="1" customWidth="1"/>
    <col min="12269" max="12269" width="14.7109375" style="447" customWidth="1"/>
    <col min="12270" max="12270" width="3.28515625" style="447" customWidth="1"/>
    <col min="12271" max="12275" width="18.140625" style="447" customWidth="1"/>
    <col min="12276" max="12523" width="8" style="447"/>
    <col min="12524" max="12524" width="3.7109375" style="447" bestFit="1" customWidth="1"/>
    <col min="12525" max="12525" width="14.7109375" style="447" customWidth="1"/>
    <col min="12526" max="12526" width="3.28515625" style="447" customWidth="1"/>
    <col min="12527" max="12531" width="18.140625" style="447" customWidth="1"/>
    <col min="12532" max="12779" width="8" style="447"/>
    <col min="12780" max="12780" width="3.7109375" style="447" bestFit="1" customWidth="1"/>
    <col min="12781" max="12781" width="14.7109375" style="447" customWidth="1"/>
    <col min="12782" max="12782" width="3.28515625" style="447" customWidth="1"/>
    <col min="12783" max="12787" width="18.140625" style="447" customWidth="1"/>
    <col min="12788" max="13035" width="8" style="447"/>
    <col min="13036" max="13036" width="3.7109375" style="447" bestFit="1" customWidth="1"/>
    <col min="13037" max="13037" width="14.7109375" style="447" customWidth="1"/>
    <col min="13038" max="13038" width="3.28515625" style="447" customWidth="1"/>
    <col min="13039" max="13043" width="18.140625" style="447" customWidth="1"/>
    <col min="13044" max="13291" width="8" style="447"/>
    <col min="13292" max="13292" width="3.7109375" style="447" bestFit="1" customWidth="1"/>
    <col min="13293" max="13293" width="14.7109375" style="447" customWidth="1"/>
    <col min="13294" max="13294" width="3.28515625" style="447" customWidth="1"/>
    <col min="13295" max="13299" width="18.140625" style="447" customWidth="1"/>
    <col min="13300" max="13547" width="8" style="447"/>
    <col min="13548" max="13548" width="3.7109375" style="447" bestFit="1" customWidth="1"/>
    <col min="13549" max="13549" width="14.7109375" style="447" customWidth="1"/>
    <col min="13550" max="13550" width="3.28515625" style="447" customWidth="1"/>
    <col min="13551" max="13555" width="18.140625" style="447" customWidth="1"/>
    <col min="13556" max="13803" width="8" style="447"/>
    <col min="13804" max="13804" width="3.7109375" style="447" bestFit="1" customWidth="1"/>
    <col min="13805" max="13805" width="14.7109375" style="447" customWidth="1"/>
    <col min="13806" max="13806" width="3.28515625" style="447" customWidth="1"/>
    <col min="13807" max="13811" width="18.140625" style="447" customWidth="1"/>
    <col min="13812" max="14059" width="8" style="447"/>
    <col min="14060" max="14060" width="3.7109375" style="447" bestFit="1" customWidth="1"/>
    <col min="14061" max="14061" width="14.7109375" style="447" customWidth="1"/>
    <col min="14062" max="14062" width="3.28515625" style="447" customWidth="1"/>
    <col min="14063" max="14067" width="18.140625" style="447" customWidth="1"/>
    <col min="14068" max="14315" width="8" style="447"/>
    <col min="14316" max="14316" width="3.7109375" style="447" bestFit="1" customWidth="1"/>
    <col min="14317" max="14317" width="14.7109375" style="447" customWidth="1"/>
    <col min="14318" max="14318" width="3.28515625" style="447" customWidth="1"/>
    <col min="14319" max="14323" width="18.140625" style="447" customWidth="1"/>
    <col min="14324" max="14571" width="8" style="447"/>
    <col min="14572" max="14572" width="3.7109375" style="447" bestFit="1" customWidth="1"/>
    <col min="14573" max="14573" width="14.7109375" style="447" customWidth="1"/>
    <col min="14574" max="14574" width="3.28515625" style="447" customWidth="1"/>
    <col min="14575" max="14579" width="18.140625" style="447" customWidth="1"/>
    <col min="14580" max="14827" width="8" style="447"/>
    <col min="14828" max="14828" width="3.7109375" style="447" bestFit="1" customWidth="1"/>
    <col min="14829" max="14829" width="14.7109375" style="447" customWidth="1"/>
    <col min="14830" max="14830" width="3.28515625" style="447" customWidth="1"/>
    <col min="14831" max="14835" width="18.140625" style="447" customWidth="1"/>
    <col min="14836" max="15083" width="8" style="447"/>
    <col min="15084" max="15084" width="3.7109375" style="447" bestFit="1" customWidth="1"/>
    <col min="15085" max="15085" width="14.7109375" style="447" customWidth="1"/>
    <col min="15086" max="15086" width="3.28515625" style="447" customWidth="1"/>
    <col min="15087" max="15091" width="18.140625" style="447" customWidth="1"/>
    <col min="15092" max="15339" width="8" style="447"/>
    <col min="15340" max="15340" width="3.7109375" style="447" bestFit="1" customWidth="1"/>
    <col min="15341" max="15341" width="14.7109375" style="447" customWidth="1"/>
    <col min="15342" max="15342" width="3.28515625" style="447" customWidth="1"/>
    <col min="15343" max="15347" width="18.140625" style="447" customWidth="1"/>
    <col min="15348" max="15595" width="8" style="447"/>
    <col min="15596" max="15596" width="3.7109375" style="447" bestFit="1" customWidth="1"/>
    <col min="15597" max="15597" width="14.7109375" style="447" customWidth="1"/>
    <col min="15598" max="15598" width="3.28515625" style="447" customWidth="1"/>
    <col min="15599" max="15603" width="18.140625" style="447" customWidth="1"/>
    <col min="15604" max="15851" width="8" style="447"/>
    <col min="15852" max="15852" width="3.7109375" style="447" bestFit="1" customWidth="1"/>
    <col min="15853" max="15853" width="14.7109375" style="447" customWidth="1"/>
    <col min="15854" max="15854" width="3.28515625" style="447" customWidth="1"/>
    <col min="15855" max="15859" width="18.140625" style="447" customWidth="1"/>
    <col min="15860" max="16107" width="8" style="447"/>
    <col min="16108" max="16108" width="3.7109375" style="447" bestFit="1" customWidth="1"/>
    <col min="16109" max="16109" width="14.7109375" style="447" customWidth="1"/>
    <col min="16110" max="16110" width="3.28515625" style="447" customWidth="1"/>
    <col min="16111" max="16115" width="18.140625" style="447" customWidth="1"/>
    <col min="16116" max="16384" width="8" style="447"/>
  </cols>
  <sheetData>
    <row r="1" spans="1:18" s="39" customFormat="1" ht="21">
      <c r="A1" s="445" t="s">
        <v>521</v>
      </c>
      <c r="B1" s="36"/>
      <c r="C1" s="37"/>
      <c r="D1" s="38"/>
      <c r="G1" s="38"/>
      <c r="H1" s="38"/>
      <c r="I1" s="40"/>
      <c r="J1" s="41"/>
      <c r="K1" s="735"/>
      <c r="L1" s="735"/>
      <c r="M1" s="42"/>
      <c r="N1" s="43"/>
      <c r="O1" s="43"/>
      <c r="P1" s="41"/>
      <c r="Q1" s="44"/>
      <c r="R1" s="45"/>
    </row>
    <row r="2" spans="1:18" ht="18" customHeight="1">
      <c r="A2" s="770"/>
      <c r="B2" s="771"/>
      <c r="C2" s="771"/>
      <c r="D2" s="771"/>
      <c r="E2" s="771"/>
      <c r="F2" s="771"/>
      <c r="G2" s="771"/>
      <c r="H2" s="771"/>
      <c r="I2" s="771"/>
      <c r="J2" s="446"/>
      <c r="K2" s="446"/>
    </row>
    <row r="3" spans="1:18" ht="36" customHeight="1" thickBot="1">
      <c r="A3" s="448" t="s">
        <v>100</v>
      </c>
      <c r="B3" s="449"/>
      <c r="C3" s="772" t="s">
        <v>283</v>
      </c>
      <c r="D3" s="772"/>
      <c r="E3" s="772"/>
      <c r="F3" s="772"/>
      <c r="G3" s="772"/>
      <c r="H3" s="450"/>
      <c r="J3" s="773" t="s">
        <v>284</v>
      </c>
      <c r="K3" s="774"/>
      <c r="L3" s="774"/>
      <c r="M3" s="775"/>
    </row>
    <row r="4" spans="1:18" ht="4.5" customHeight="1" thickTop="1" thickBot="1">
      <c r="A4" s="451"/>
      <c r="B4" s="452"/>
      <c r="C4" s="452"/>
      <c r="D4" s="452"/>
      <c r="E4" s="453"/>
      <c r="F4" s="454"/>
      <c r="G4" s="455"/>
      <c r="H4" s="456"/>
      <c r="J4" s="776"/>
      <c r="K4" s="777"/>
      <c r="L4" s="777"/>
      <c r="M4" s="778"/>
    </row>
    <row r="5" spans="1:18" ht="90" customHeight="1" thickTop="1" thickBot="1">
      <c r="A5" s="457" t="s">
        <v>285</v>
      </c>
      <c r="B5" s="458">
        <v>5</v>
      </c>
      <c r="C5" s="459">
        <v>5</v>
      </c>
      <c r="D5" s="460">
        <v>10</v>
      </c>
      <c r="E5" s="461">
        <v>15</v>
      </c>
      <c r="F5" s="462">
        <v>20</v>
      </c>
      <c r="G5" s="463">
        <v>25</v>
      </c>
      <c r="H5" s="464"/>
      <c r="J5" s="465" t="s">
        <v>102</v>
      </c>
      <c r="K5" s="466" t="s">
        <v>107</v>
      </c>
      <c r="L5" s="779" t="s">
        <v>286</v>
      </c>
      <c r="M5" s="780"/>
    </row>
    <row r="6" spans="1:18" ht="48.75" thickTop="1" thickBot="1">
      <c r="A6" s="467" t="s">
        <v>287</v>
      </c>
      <c r="B6" s="468">
        <v>4</v>
      </c>
      <c r="C6" s="469">
        <v>4</v>
      </c>
      <c r="D6" s="459">
        <v>8</v>
      </c>
      <c r="E6" s="460">
        <v>12</v>
      </c>
      <c r="F6" s="470">
        <v>16</v>
      </c>
      <c r="G6" s="462">
        <v>20</v>
      </c>
      <c r="H6" s="471"/>
      <c r="J6" s="467" t="s">
        <v>259</v>
      </c>
      <c r="K6" s="472" t="s">
        <v>288</v>
      </c>
      <c r="L6" s="762" t="s">
        <v>289</v>
      </c>
      <c r="M6" s="763"/>
    </row>
    <row r="7" spans="1:18" ht="80.25" thickTop="1" thickBot="1">
      <c r="A7" s="473" t="s">
        <v>290</v>
      </c>
      <c r="B7" s="474">
        <v>3</v>
      </c>
      <c r="C7" s="475">
        <v>3</v>
      </c>
      <c r="D7" s="476">
        <v>6</v>
      </c>
      <c r="E7" s="459">
        <v>9</v>
      </c>
      <c r="F7" s="460">
        <v>12</v>
      </c>
      <c r="G7" s="477">
        <v>15</v>
      </c>
      <c r="H7" s="478"/>
      <c r="J7" s="479" t="s">
        <v>258</v>
      </c>
      <c r="K7" s="480" t="s">
        <v>291</v>
      </c>
      <c r="L7" s="764" t="s">
        <v>292</v>
      </c>
      <c r="M7" s="765"/>
    </row>
    <row r="8" spans="1:18" ht="96" thickTop="1" thickBot="1">
      <c r="A8" s="481" t="s">
        <v>293</v>
      </c>
      <c r="B8" s="482">
        <v>2</v>
      </c>
      <c r="C8" s="483">
        <v>2</v>
      </c>
      <c r="D8" s="484">
        <v>4</v>
      </c>
      <c r="E8" s="469">
        <v>6</v>
      </c>
      <c r="F8" s="459">
        <v>8</v>
      </c>
      <c r="G8" s="460">
        <v>10</v>
      </c>
      <c r="H8" s="485"/>
      <c r="J8" s="486" t="s">
        <v>257</v>
      </c>
      <c r="K8" s="487" t="s">
        <v>294</v>
      </c>
      <c r="L8" s="766" t="s">
        <v>295</v>
      </c>
      <c r="M8" s="767"/>
    </row>
    <row r="9" spans="1:18" ht="84" customHeight="1" thickTop="1">
      <c r="A9" s="481" t="s">
        <v>296</v>
      </c>
      <c r="B9" s="482">
        <v>1</v>
      </c>
      <c r="C9" s="488">
        <v>1</v>
      </c>
      <c r="D9" s="489">
        <v>2</v>
      </c>
      <c r="E9" s="475">
        <v>3</v>
      </c>
      <c r="F9" s="476">
        <v>4</v>
      </c>
      <c r="G9" s="459">
        <v>5</v>
      </c>
      <c r="H9" s="485"/>
      <c r="J9" s="490" t="s">
        <v>256</v>
      </c>
      <c r="K9" s="491" t="s">
        <v>297</v>
      </c>
      <c r="L9" s="768" t="s">
        <v>298</v>
      </c>
      <c r="M9" s="769"/>
    </row>
    <row r="10" spans="1:18" ht="24" customHeight="1">
      <c r="A10" s="482" t="s">
        <v>299</v>
      </c>
      <c r="B10" s="482"/>
      <c r="C10" s="482">
        <v>1</v>
      </c>
      <c r="D10" s="492">
        <v>2</v>
      </c>
      <c r="E10" s="493">
        <v>3</v>
      </c>
      <c r="F10" s="494">
        <v>4</v>
      </c>
      <c r="G10" s="495">
        <v>5</v>
      </c>
      <c r="H10" s="485"/>
      <c r="L10" s="496" t="s">
        <v>300</v>
      </c>
    </row>
    <row r="11" spans="1:18" ht="42">
      <c r="A11" s="497" t="s">
        <v>301</v>
      </c>
      <c r="B11" s="498"/>
      <c r="C11" s="481" t="s">
        <v>302</v>
      </c>
      <c r="D11" s="481" t="s">
        <v>303</v>
      </c>
      <c r="E11" s="499" t="s">
        <v>304</v>
      </c>
      <c r="F11" s="500" t="s">
        <v>305</v>
      </c>
      <c r="G11" s="501" t="s">
        <v>306</v>
      </c>
      <c r="H11" s="502"/>
    </row>
    <row r="12" spans="1:18" ht="21">
      <c r="A12" s="503"/>
      <c r="B12" s="504" t="s">
        <v>48</v>
      </c>
      <c r="C12" s="422"/>
      <c r="D12" s="422"/>
      <c r="E12" s="422"/>
      <c r="F12" s="422"/>
      <c r="G12" s="422"/>
      <c r="H12" s="422"/>
    </row>
    <row r="13" spans="1:18" ht="31.5">
      <c r="A13" s="505"/>
      <c r="B13" s="422"/>
      <c r="C13" s="481" t="s">
        <v>302</v>
      </c>
      <c r="D13" s="481" t="s">
        <v>303</v>
      </c>
      <c r="E13" s="481" t="s">
        <v>304</v>
      </c>
      <c r="F13" s="481" t="s">
        <v>305</v>
      </c>
      <c r="G13" s="481" t="s">
        <v>306</v>
      </c>
      <c r="H13" s="422"/>
      <c r="L13" s="325"/>
      <c r="M13" s="325"/>
    </row>
    <row r="14" spans="1:18" ht="90">
      <c r="A14" s="465" t="s">
        <v>307</v>
      </c>
      <c r="B14" s="422"/>
      <c r="C14" s="506" t="s">
        <v>308</v>
      </c>
      <c r="D14" s="506" t="s">
        <v>309</v>
      </c>
      <c r="E14" s="506" t="s">
        <v>310</v>
      </c>
      <c r="F14" s="506" t="s">
        <v>311</v>
      </c>
      <c r="G14" s="506" t="s">
        <v>312</v>
      </c>
      <c r="H14" s="507"/>
      <c r="I14" s="508"/>
      <c r="K14" s="325"/>
      <c r="L14" s="325"/>
      <c r="M14" s="325"/>
    </row>
    <row r="15" spans="1:18" ht="120">
      <c r="A15" s="465" t="s">
        <v>313</v>
      </c>
      <c r="B15" s="422"/>
      <c r="C15" s="506" t="s">
        <v>314</v>
      </c>
      <c r="D15" s="506" t="s">
        <v>315</v>
      </c>
      <c r="E15" s="506" t="s">
        <v>316</v>
      </c>
      <c r="F15" s="506" t="s">
        <v>317</v>
      </c>
      <c r="G15" s="506" t="s">
        <v>318</v>
      </c>
      <c r="H15" s="507"/>
      <c r="K15" s="325"/>
      <c r="L15" s="325"/>
      <c r="M15" s="325"/>
    </row>
    <row r="16" spans="1:18" ht="120">
      <c r="A16" s="465" t="s">
        <v>319</v>
      </c>
      <c r="C16" s="506" t="s">
        <v>320</v>
      </c>
      <c r="D16" s="506" t="s">
        <v>321</v>
      </c>
      <c r="E16" s="506" t="s">
        <v>322</v>
      </c>
      <c r="F16" s="506" t="s">
        <v>323</v>
      </c>
      <c r="G16" s="506" t="s">
        <v>324</v>
      </c>
      <c r="H16" s="507"/>
      <c r="K16" s="325"/>
      <c r="L16" s="325"/>
      <c r="M16" s="325"/>
    </row>
    <row r="17" spans="1:14" ht="120">
      <c r="A17" s="465" t="s">
        <v>325</v>
      </c>
      <c r="C17" s="506" t="s">
        <v>326</v>
      </c>
      <c r="D17" s="506" t="s">
        <v>327</v>
      </c>
      <c r="E17" s="506" t="s">
        <v>328</v>
      </c>
      <c r="F17" s="506" t="s">
        <v>329</v>
      </c>
      <c r="G17" s="506" t="s">
        <v>330</v>
      </c>
      <c r="H17" s="507"/>
      <c r="K17" s="325"/>
      <c r="L17" s="325"/>
      <c r="M17" s="325"/>
    </row>
    <row r="18" spans="1:14" ht="18">
      <c r="K18" s="325"/>
      <c r="L18" s="325"/>
      <c r="M18" s="325"/>
    </row>
    <row r="19" spans="1:14" ht="18">
      <c r="J19" s="509"/>
      <c r="K19" s="325"/>
      <c r="L19" s="325"/>
      <c r="M19" s="325"/>
    </row>
    <row r="20" spans="1:14" ht="18">
      <c r="A20" s="445" t="s">
        <v>522</v>
      </c>
      <c r="J20" s="445" t="s">
        <v>523</v>
      </c>
      <c r="M20" s="325"/>
      <c r="N20" s="306"/>
    </row>
    <row r="21" spans="1:14" ht="18">
      <c r="A21" s="510" t="s">
        <v>107</v>
      </c>
      <c r="B21" s="510"/>
      <c r="C21" s="510" t="s">
        <v>102</v>
      </c>
      <c r="D21" s="510" t="s">
        <v>524</v>
      </c>
      <c r="J21" s="510" t="s">
        <v>349</v>
      </c>
      <c r="K21" s="510" t="s">
        <v>525</v>
      </c>
      <c r="L21" s="510" t="s">
        <v>526</v>
      </c>
      <c r="M21" s="325"/>
      <c r="N21" s="306"/>
    </row>
    <row r="22" spans="1:14" ht="15.75">
      <c r="A22" s="511">
        <v>1</v>
      </c>
      <c r="B22" s="488"/>
      <c r="C22" s="488" t="s">
        <v>256</v>
      </c>
      <c r="D22" s="488" t="s">
        <v>527</v>
      </c>
      <c r="J22" s="512" t="s">
        <v>499</v>
      </c>
      <c r="K22" s="512" t="s">
        <v>500</v>
      </c>
      <c r="L22" s="512" t="s">
        <v>501</v>
      </c>
      <c r="N22" s="306"/>
    </row>
    <row r="23" spans="1:14" ht="15.75">
      <c r="A23" s="511">
        <v>2</v>
      </c>
      <c r="B23" s="488"/>
      <c r="C23" s="488" t="s">
        <v>256</v>
      </c>
      <c r="D23" s="488" t="s">
        <v>527</v>
      </c>
      <c r="J23" s="512" t="s">
        <v>350</v>
      </c>
      <c r="K23" s="512" t="s">
        <v>493</v>
      </c>
      <c r="L23" s="512" t="s">
        <v>503</v>
      </c>
      <c r="N23" s="306"/>
    </row>
    <row r="24" spans="1:14" ht="15.75">
      <c r="A24" s="511">
        <v>3</v>
      </c>
      <c r="B24" s="488"/>
      <c r="C24" s="488" t="s">
        <v>256</v>
      </c>
      <c r="D24" s="488" t="s">
        <v>527</v>
      </c>
      <c r="J24" s="512" t="s">
        <v>307</v>
      </c>
      <c r="K24" s="512" t="s">
        <v>493</v>
      </c>
      <c r="L24" s="512" t="s">
        <v>505</v>
      </c>
      <c r="N24" s="306"/>
    </row>
    <row r="25" spans="1:14" ht="15.75">
      <c r="A25" s="511">
        <v>4</v>
      </c>
      <c r="B25" s="488"/>
      <c r="C25" s="488" t="s">
        <v>256</v>
      </c>
      <c r="D25" s="488" t="s">
        <v>527</v>
      </c>
      <c r="J25" s="512" t="s">
        <v>261</v>
      </c>
      <c r="K25" s="512" t="s">
        <v>492</v>
      </c>
      <c r="L25" s="512" t="s">
        <v>506</v>
      </c>
      <c r="N25" s="306"/>
    </row>
    <row r="26" spans="1:14" ht="15.75">
      <c r="A26" s="513">
        <v>5</v>
      </c>
      <c r="B26" s="514"/>
      <c r="C26" s="514" t="s">
        <v>257</v>
      </c>
      <c r="D26" s="514" t="s">
        <v>528</v>
      </c>
      <c r="J26" s="512" t="s">
        <v>443</v>
      </c>
      <c r="K26" s="512" t="s">
        <v>500</v>
      </c>
      <c r="L26" s="512" t="s">
        <v>501</v>
      </c>
      <c r="N26" s="306"/>
    </row>
    <row r="27" spans="1:14" ht="15.75">
      <c r="A27" s="513">
        <v>6</v>
      </c>
      <c r="B27" s="514"/>
      <c r="C27" s="514" t="s">
        <v>257</v>
      </c>
      <c r="D27" s="514" t="s">
        <v>528</v>
      </c>
      <c r="J27" s="512" t="s">
        <v>367</v>
      </c>
      <c r="K27" s="512" t="s">
        <v>492</v>
      </c>
      <c r="L27" s="512" t="s">
        <v>507</v>
      </c>
      <c r="N27" s="306"/>
    </row>
    <row r="28" spans="1:14" ht="30">
      <c r="A28" s="513">
        <v>7</v>
      </c>
      <c r="B28" s="514"/>
      <c r="C28" s="514" t="s">
        <v>257</v>
      </c>
      <c r="D28" s="514" t="s">
        <v>528</v>
      </c>
      <c r="J28" s="512" t="s">
        <v>508</v>
      </c>
      <c r="K28" s="512" t="s">
        <v>500</v>
      </c>
      <c r="L28" s="512" t="s">
        <v>509</v>
      </c>
      <c r="N28" s="306"/>
    </row>
    <row r="29" spans="1:14" ht="15.75">
      <c r="A29" s="513">
        <v>8</v>
      </c>
      <c r="B29" s="514"/>
      <c r="C29" s="514" t="s">
        <v>257</v>
      </c>
      <c r="D29" s="514" t="s">
        <v>528</v>
      </c>
      <c r="J29" s="512" t="s">
        <v>377</v>
      </c>
      <c r="K29" s="512" t="s">
        <v>492</v>
      </c>
      <c r="L29" s="512" t="s">
        <v>510</v>
      </c>
      <c r="N29" s="306"/>
    </row>
    <row r="30" spans="1:14" ht="15.75">
      <c r="A30" s="513">
        <v>9</v>
      </c>
      <c r="B30" s="514"/>
      <c r="C30" s="514" t="s">
        <v>257</v>
      </c>
      <c r="D30" s="514" t="s">
        <v>528</v>
      </c>
      <c r="J30" s="512" t="s">
        <v>511</v>
      </c>
      <c r="K30" s="512" t="s">
        <v>504</v>
      </c>
      <c r="L30" s="512" t="s">
        <v>512</v>
      </c>
      <c r="N30" s="306"/>
    </row>
    <row r="31" spans="1:14" ht="15.75">
      <c r="A31" s="513">
        <v>10</v>
      </c>
      <c r="B31" s="514"/>
      <c r="C31" s="514" t="s">
        <v>257</v>
      </c>
      <c r="D31" s="514" t="s">
        <v>528</v>
      </c>
      <c r="J31" s="512" t="s">
        <v>380</v>
      </c>
      <c r="K31" s="512" t="s">
        <v>500</v>
      </c>
      <c r="L31" s="512" t="s">
        <v>501</v>
      </c>
      <c r="N31" s="306"/>
    </row>
    <row r="32" spans="1:14" ht="15.75">
      <c r="A32" s="513">
        <v>11</v>
      </c>
      <c r="B32" s="514"/>
      <c r="C32" s="514" t="s">
        <v>257</v>
      </c>
      <c r="D32" s="514" t="s">
        <v>528</v>
      </c>
      <c r="J32" s="512" t="s">
        <v>382</v>
      </c>
      <c r="K32" s="512" t="s">
        <v>500</v>
      </c>
      <c r="L32" s="512" t="s">
        <v>513</v>
      </c>
      <c r="N32" s="306"/>
    </row>
    <row r="33" spans="1:14" ht="15.75">
      <c r="A33" s="515">
        <v>12</v>
      </c>
      <c r="B33" s="463"/>
      <c r="C33" s="463" t="s">
        <v>258</v>
      </c>
      <c r="D33" s="463" t="s">
        <v>529</v>
      </c>
      <c r="N33" s="306"/>
    </row>
    <row r="34" spans="1:14" ht="18">
      <c r="A34" s="515">
        <v>13</v>
      </c>
      <c r="B34" s="463"/>
      <c r="C34" s="463" t="s">
        <v>258</v>
      </c>
      <c r="D34" s="463" t="s">
        <v>529</v>
      </c>
      <c r="K34" s="510" t="s">
        <v>530</v>
      </c>
      <c r="L34" s="510" t="s">
        <v>514</v>
      </c>
      <c r="N34" s="306"/>
    </row>
    <row r="35" spans="1:14" ht="15.75">
      <c r="A35" s="515">
        <v>14</v>
      </c>
      <c r="B35" s="463"/>
      <c r="C35" s="463" t="s">
        <v>258</v>
      </c>
      <c r="D35" s="463" t="s">
        <v>529</v>
      </c>
      <c r="J35" s="516"/>
      <c r="K35" s="512" t="s">
        <v>492</v>
      </c>
      <c r="L35" s="512" t="s">
        <v>515</v>
      </c>
      <c r="N35" s="306"/>
    </row>
    <row r="36" spans="1:14" ht="30">
      <c r="A36" s="515">
        <v>15</v>
      </c>
      <c r="B36" s="463"/>
      <c r="C36" s="463" t="s">
        <v>258</v>
      </c>
      <c r="D36" s="463" t="s">
        <v>529</v>
      </c>
      <c r="J36" s="516"/>
      <c r="K36" s="512" t="s">
        <v>493</v>
      </c>
      <c r="L36" s="512" t="s">
        <v>516</v>
      </c>
      <c r="N36" s="306"/>
    </row>
    <row r="37" spans="1:14" ht="30">
      <c r="A37" s="515">
        <v>16</v>
      </c>
      <c r="B37" s="463"/>
      <c r="C37" s="463" t="s">
        <v>258</v>
      </c>
      <c r="D37" s="463" t="s">
        <v>529</v>
      </c>
      <c r="J37" s="516"/>
      <c r="K37" s="512" t="s">
        <v>494</v>
      </c>
      <c r="L37" s="512" t="s">
        <v>517</v>
      </c>
      <c r="N37" s="306"/>
    </row>
    <row r="38" spans="1:14" ht="45">
      <c r="J38" s="516"/>
      <c r="K38" s="512" t="s">
        <v>498</v>
      </c>
      <c r="L38" s="512" t="s">
        <v>518</v>
      </c>
      <c r="N38" s="306"/>
    </row>
    <row r="39" spans="1:14" ht="45">
      <c r="J39" s="306"/>
      <c r="K39" s="512" t="s">
        <v>500</v>
      </c>
      <c r="L39" s="512" t="s">
        <v>519</v>
      </c>
      <c r="N39" s="306"/>
    </row>
    <row r="40" spans="1:14" ht="45">
      <c r="J40" s="516"/>
      <c r="K40" s="512" t="s">
        <v>504</v>
      </c>
      <c r="L40" s="512" t="s">
        <v>520</v>
      </c>
      <c r="N40" s="306"/>
    </row>
    <row r="41" spans="1:14">
      <c r="J41" s="306"/>
      <c r="N41" s="306"/>
    </row>
    <row r="42" spans="1:14">
      <c r="J42" s="306"/>
      <c r="N42" s="306"/>
    </row>
    <row r="43" spans="1:14">
      <c r="J43" s="306"/>
      <c r="N43" s="306"/>
    </row>
    <row r="44" spans="1:14">
      <c r="J44" s="306"/>
      <c r="N44" s="306"/>
    </row>
    <row r="45" spans="1:14">
      <c r="J45" s="306"/>
    </row>
  </sheetData>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33"/>
  <sheetViews>
    <sheetView workbookViewId="0">
      <selection activeCell="B32" sqref="B32"/>
    </sheetView>
  </sheetViews>
  <sheetFormatPr defaultColWidth="8.85546875" defaultRowHeight="12.75"/>
  <cols>
    <col min="4" max="4" width="10.140625" bestFit="1" customWidth="1"/>
  </cols>
  <sheetData>
    <row r="1" spans="1:4">
      <c r="A1">
        <v>1</v>
      </c>
    </row>
    <row r="2" spans="1:4" ht="15">
      <c r="A2" s="68">
        <v>1</v>
      </c>
      <c r="B2" s="34" t="s">
        <v>109</v>
      </c>
    </row>
    <row r="3" spans="1:4" ht="15">
      <c r="A3" s="68">
        <f>A2+1</f>
        <v>2</v>
      </c>
      <c r="B3" s="34" t="s">
        <v>126</v>
      </c>
    </row>
    <row r="4" spans="1:4" ht="15">
      <c r="A4" s="68">
        <f t="shared" ref="A4:A31" si="0">A3+1</f>
        <v>3</v>
      </c>
      <c r="B4" s="34" t="s">
        <v>132</v>
      </c>
    </row>
    <row r="5" spans="1:4" ht="15">
      <c r="A5" s="68">
        <f t="shared" si="0"/>
        <v>4</v>
      </c>
      <c r="B5" s="34" t="s">
        <v>119</v>
      </c>
    </row>
    <row r="6" spans="1:4" ht="15">
      <c r="A6" s="68">
        <f t="shared" si="0"/>
        <v>5</v>
      </c>
      <c r="B6" s="34" t="s">
        <v>218</v>
      </c>
    </row>
    <row r="7" spans="1:4" ht="15">
      <c r="A7" s="68">
        <f t="shared" si="0"/>
        <v>6</v>
      </c>
      <c r="B7" s="34" t="s">
        <v>176</v>
      </c>
    </row>
    <row r="8" spans="1:4" ht="15">
      <c r="A8" s="68">
        <f t="shared" si="0"/>
        <v>7</v>
      </c>
      <c r="B8" s="34" t="s">
        <v>233</v>
      </c>
    </row>
    <row r="9" spans="1:4" ht="15">
      <c r="A9" s="68">
        <f t="shared" si="0"/>
        <v>8</v>
      </c>
      <c r="B9" s="34" t="s">
        <v>183</v>
      </c>
      <c r="C9" s="271" t="s">
        <v>531</v>
      </c>
      <c r="D9" s="103">
        <v>44047</v>
      </c>
    </row>
    <row r="10" spans="1:4" ht="15">
      <c r="A10" s="67">
        <f t="shared" si="0"/>
        <v>9</v>
      </c>
      <c r="B10" s="66" t="s">
        <v>73</v>
      </c>
      <c r="C10" s="67" t="s">
        <v>531</v>
      </c>
      <c r="D10" s="69">
        <v>43052</v>
      </c>
    </row>
    <row r="11" spans="1:4" ht="15">
      <c r="A11" s="68">
        <f t="shared" si="0"/>
        <v>10</v>
      </c>
      <c r="B11" s="34" t="s">
        <v>247</v>
      </c>
    </row>
    <row r="12" spans="1:4" ht="15">
      <c r="A12" s="68">
        <f t="shared" si="0"/>
        <v>11</v>
      </c>
      <c r="B12" s="34" t="s">
        <v>168</v>
      </c>
    </row>
    <row r="13" spans="1:4" ht="15">
      <c r="A13" s="68">
        <f t="shared" si="0"/>
        <v>12</v>
      </c>
      <c r="B13" s="34" t="s">
        <v>72</v>
      </c>
    </row>
    <row r="14" spans="1:4" ht="15">
      <c r="A14" s="68">
        <f t="shared" si="0"/>
        <v>13</v>
      </c>
      <c r="B14" s="34" t="s">
        <v>200</v>
      </c>
    </row>
    <row r="15" spans="1:4" ht="15">
      <c r="A15" s="68">
        <f t="shared" si="0"/>
        <v>14</v>
      </c>
      <c r="B15" s="34" t="s">
        <v>81</v>
      </c>
    </row>
    <row r="16" spans="1:4" ht="15">
      <c r="A16" s="68">
        <f t="shared" si="0"/>
        <v>15</v>
      </c>
      <c r="B16" s="34" t="s">
        <v>161</v>
      </c>
    </row>
    <row r="17" spans="1:4" ht="15">
      <c r="A17" s="68">
        <f t="shared" si="0"/>
        <v>16</v>
      </c>
      <c r="B17" s="34" t="s">
        <v>154</v>
      </c>
    </row>
    <row r="18" spans="1:4" ht="15">
      <c r="A18" s="70">
        <f t="shared" si="0"/>
        <v>17</v>
      </c>
      <c r="B18" s="34" t="s">
        <v>532</v>
      </c>
      <c r="C18" s="70" t="s">
        <v>531</v>
      </c>
      <c r="D18" s="71">
        <v>44047</v>
      </c>
    </row>
    <row r="19" spans="1:4" ht="15">
      <c r="A19">
        <f t="shared" si="0"/>
        <v>18</v>
      </c>
      <c r="B19" s="28" t="s">
        <v>533</v>
      </c>
    </row>
    <row r="20" spans="1:4" ht="15">
      <c r="A20">
        <f t="shared" si="0"/>
        <v>19</v>
      </c>
      <c r="B20" s="28" t="s">
        <v>139</v>
      </c>
      <c r="C20" t="s">
        <v>534</v>
      </c>
      <c r="D20" s="103">
        <v>43808</v>
      </c>
    </row>
    <row r="21" spans="1:4" ht="15">
      <c r="A21">
        <f t="shared" si="0"/>
        <v>20</v>
      </c>
      <c r="B21" s="28" t="s">
        <v>206</v>
      </c>
      <c r="C21" s="271" t="s">
        <v>534</v>
      </c>
      <c r="D21" s="273">
        <v>43891</v>
      </c>
    </row>
    <row r="22" spans="1:4" ht="15">
      <c r="A22">
        <f t="shared" si="0"/>
        <v>21</v>
      </c>
      <c r="B22" s="28" t="s">
        <v>535</v>
      </c>
      <c r="C22" s="271" t="s">
        <v>531</v>
      </c>
      <c r="D22" s="303">
        <v>44964</v>
      </c>
    </row>
    <row r="23" spans="1:4" ht="15">
      <c r="A23">
        <f t="shared" si="0"/>
        <v>22</v>
      </c>
      <c r="B23" s="28" t="s">
        <v>82</v>
      </c>
      <c r="C23" s="271" t="s">
        <v>534</v>
      </c>
      <c r="D23" s="303">
        <v>44629</v>
      </c>
    </row>
    <row r="24" spans="1:4" ht="15">
      <c r="A24">
        <f t="shared" si="0"/>
        <v>23</v>
      </c>
      <c r="B24" s="28" t="s">
        <v>147</v>
      </c>
      <c r="C24" s="271" t="s">
        <v>536</v>
      </c>
      <c r="D24" s="303">
        <v>44676</v>
      </c>
    </row>
    <row r="25" spans="1:4" ht="15">
      <c r="A25">
        <f t="shared" si="0"/>
        <v>24</v>
      </c>
      <c r="B25" s="28" t="s">
        <v>212</v>
      </c>
      <c r="C25" s="271" t="s">
        <v>534</v>
      </c>
      <c r="D25" s="303">
        <v>44886</v>
      </c>
    </row>
    <row r="26" spans="1:4" ht="15">
      <c r="A26">
        <f t="shared" si="0"/>
        <v>25</v>
      </c>
      <c r="B26" s="28" t="s">
        <v>537</v>
      </c>
      <c r="C26" s="271" t="s">
        <v>536</v>
      </c>
      <c r="D26" s="303">
        <v>44964</v>
      </c>
    </row>
    <row r="27" spans="1:4" ht="15">
      <c r="A27">
        <f t="shared" si="0"/>
        <v>26</v>
      </c>
      <c r="B27" s="28" t="s">
        <v>538</v>
      </c>
    </row>
    <row r="28" spans="1:4" ht="15">
      <c r="A28">
        <f t="shared" si="0"/>
        <v>27</v>
      </c>
      <c r="B28" s="28" t="s">
        <v>539</v>
      </c>
    </row>
    <row r="29" spans="1:4" ht="15">
      <c r="A29">
        <f t="shared" si="0"/>
        <v>28</v>
      </c>
      <c r="B29" s="28" t="s">
        <v>540</v>
      </c>
    </row>
    <row r="30" spans="1:4" ht="15">
      <c r="A30">
        <f t="shared" si="0"/>
        <v>29</v>
      </c>
      <c r="B30" s="28" t="s">
        <v>541</v>
      </c>
    </row>
    <row r="31" spans="1:4" ht="15">
      <c r="A31">
        <f t="shared" si="0"/>
        <v>30</v>
      </c>
      <c r="B31" s="28" t="s">
        <v>542</v>
      </c>
    </row>
    <row r="32" spans="1:4" ht="15">
      <c r="A32">
        <v>31</v>
      </c>
      <c r="B32" s="28" t="s">
        <v>543</v>
      </c>
    </row>
    <row r="33" spans="1:4" ht="15">
      <c r="A33">
        <v>32</v>
      </c>
      <c r="B33" s="28" t="s">
        <v>537</v>
      </c>
      <c r="C33" t="s">
        <v>531</v>
      </c>
      <c r="D33" s="303">
        <v>45254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R976"/>
  <sheetViews>
    <sheetView showGridLines="0" topLeftCell="A28" zoomScale="70" zoomScaleNormal="70" zoomScaleSheetLayoutView="40" zoomScalePageLayoutView="55" workbookViewId="0">
      <selection activeCell="A31" sqref="A31"/>
    </sheetView>
  </sheetViews>
  <sheetFormatPr defaultColWidth="9.140625" defaultRowHeight="15.75"/>
  <cols>
    <col min="1" max="1" width="14.28515625" style="106" bestFit="1" customWidth="1"/>
    <col min="2" max="2" width="7.28515625" style="106" bestFit="1" customWidth="1"/>
    <col min="3" max="3" width="11.28515625" style="112" customWidth="1"/>
    <col min="4" max="4" width="48.140625" style="193" customWidth="1"/>
    <col min="5" max="6" width="30.7109375" style="108" customWidth="1"/>
    <col min="7" max="8" width="7.28515625" style="112" customWidth="1"/>
    <col min="9" max="9" width="16.7109375" style="112" customWidth="1"/>
    <col min="10" max="10" width="44.28515625" style="194" customWidth="1"/>
    <col min="11" max="12" width="7.28515625" style="112" customWidth="1"/>
    <col min="13" max="13" width="16.7109375" style="112" customWidth="1"/>
    <col min="14" max="14" width="38.140625" style="199" customWidth="1"/>
    <col min="15" max="15" width="19.140625" style="195" bestFit="1" customWidth="1"/>
    <col min="16" max="16" width="18.140625" style="197" customWidth="1"/>
    <col min="17" max="17" width="7.28515625" style="112" customWidth="1"/>
    <col min="18" max="18" width="6.7109375" style="112" customWidth="1"/>
    <col min="19" max="16384" width="9.140625" style="108"/>
  </cols>
  <sheetData>
    <row r="1" spans="1:18" ht="26.25">
      <c r="A1" s="14" t="s">
        <v>544</v>
      </c>
      <c r="C1" s="105"/>
      <c r="D1" s="107"/>
      <c r="G1" s="107"/>
      <c r="H1" s="107"/>
      <c r="I1" s="107"/>
      <c r="J1" s="109"/>
      <c r="K1" s="644"/>
      <c r="L1" s="644"/>
      <c r="M1" s="644"/>
      <c r="N1" s="109"/>
      <c r="O1" s="110"/>
      <c r="P1" s="111"/>
      <c r="R1" s="113"/>
    </row>
    <row r="2" spans="1:18" ht="16.5" thickBot="1">
      <c r="C2" s="114"/>
      <c r="D2" s="115"/>
      <c r="J2" s="116"/>
      <c r="L2" s="108"/>
      <c r="M2" s="108"/>
      <c r="N2" s="117"/>
      <c r="O2" s="118"/>
      <c r="P2" s="106"/>
      <c r="Q2" s="119"/>
      <c r="R2" s="119"/>
    </row>
    <row r="3" spans="1:18" s="123" customFormat="1">
      <c r="A3" s="659" t="s">
        <v>87</v>
      </c>
      <c r="B3" s="660"/>
      <c r="C3" s="661" t="s">
        <v>67</v>
      </c>
      <c r="D3" s="662"/>
      <c r="E3" s="663"/>
      <c r="F3" s="120" t="s">
        <v>88</v>
      </c>
      <c r="G3" s="664" t="s">
        <v>89</v>
      </c>
      <c r="H3" s="665"/>
      <c r="I3" s="666"/>
      <c r="J3" s="120" t="s">
        <v>90</v>
      </c>
      <c r="K3" s="645" t="s">
        <v>91</v>
      </c>
      <c r="L3" s="646"/>
      <c r="M3" s="647"/>
      <c r="N3" s="648" t="s">
        <v>92</v>
      </c>
      <c r="O3" s="649"/>
      <c r="P3" s="121" t="s">
        <v>93</v>
      </c>
      <c r="Q3" s="122"/>
      <c r="R3" s="122"/>
    </row>
    <row r="4" spans="1:18" s="106" customFormat="1" ht="95.25" customHeight="1" thickBot="1">
      <c r="A4" s="124" t="s">
        <v>94</v>
      </c>
      <c r="B4" s="125" t="s">
        <v>95</v>
      </c>
      <c r="C4" s="126" t="s">
        <v>96</v>
      </c>
      <c r="D4" s="126" t="s">
        <v>97</v>
      </c>
      <c r="E4" s="126" t="s">
        <v>98</v>
      </c>
      <c r="F4" s="125" t="s">
        <v>99</v>
      </c>
      <c r="G4" s="127" t="s">
        <v>100</v>
      </c>
      <c r="H4" s="127" t="s">
        <v>101</v>
      </c>
      <c r="I4" s="126" t="s">
        <v>102</v>
      </c>
      <c r="J4" s="126" t="s">
        <v>103</v>
      </c>
      <c r="K4" s="127" t="s">
        <v>100</v>
      </c>
      <c r="L4" s="127" t="s">
        <v>101</v>
      </c>
      <c r="M4" s="126" t="s">
        <v>102</v>
      </c>
      <c r="N4" s="126" t="s">
        <v>104</v>
      </c>
      <c r="O4" s="128" t="s">
        <v>105</v>
      </c>
      <c r="P4" s="129" t="s">
        <v>106</v>
      </c>
      <c r="Q4" s="130"/>
      <c r="R4" s="131" t="s">
        <v>107</v>
      </c>
    </row>
    <row r="5" spans="1:18" s="106" customFormat="1" ht="18.75" customHeight="1" thickBot="1">
      <c r="A5" s="650" t="s">
        <v>108</v>
      </c>
      <c r="B5" s="651"/>
      <c r="C5" s="651"/>
      <c r="D5" s="651"/>
      <c r="E5" s="651"/>
      <c r="F5" s="651"/>
      <c r="G5" s="651"/>
      <c r="H5" s="651"/>
      <c r="I5" s="651"/>
      <c r="J5" s="651"/>
      <c r="K5" s="651"/>
      <c r="L5" s="651"/>
      <c r="M5" s="651"/>
      <c r="N5" s="651"/>
      <c r="O5" s="651"/>
      <c r="P5" s="652"/>
      <c r="Q5" s="132"/>
      <c r="R5" s="131"/>
    </row>
    <row r="6" spans="1:18" s="106" customFormat="1" ht="210" customHeight="1" thickBot="1">
      <c r="A6" s="133" t="s">
        <v>109</v>
      </c>
      <c r="B6" s="134" t="e">
        <f>_xlfn.RANK.EQ(M6,$M$2:$M$103,0)+COUNTIF($M$2:M6,M6)-1</f>
        <v>#N/A</v>
      </c>
      <c r="C6" s="135"/>
      <c r="D6" s="535"/>
      <c r="E6" s="535"/>
      <c r="F6" s="667" t="s">
        <v>113</v>
      </c>
      <c r="G6" s="136"/>
      <c r="H6" s="136"/>
      <c r="I6" s="539"/>
      <c r="J6" s="538"/>
      <c r="K6" s="136"/>
      <c r="L6" s="136"/>
      <c r="M6" s="539"/>
      <c r="N6" s="535"/>
      <c r="O6" s="177"/>
      <c r="P6" s="139"/>
      <c r="Q6" s="140"/>
      <c r="R6" s="131"/>
    </row>
    <row r="7" spans="1:18" ht="163.5" customHeight="1" thickBot="1">
      <c r="A7" s="141" t="s">
        <v>119</v>
      </c>
      <c r="B7" s="134" t="e">
        <f>_xlfn.RANK.EQ(M7,$M$2:$M$103,0)+COUNTIF($M$2:M7,M7)-1</f>
        <v>#N/A</v>
      </c>
      <c r="C7" s="142"/>
      <c r="D7" s="143"/>
      <c r="E7" s="535"/>
      <c r="F7" s="668"/>
      <c r="G7" s="136"/>
      <c r="H7" s="136"/>
      <c r="I7" s="539"/>
      <c r="J7" s="144"/>
      <c r="K7" s="136"/>
      <c r="L7" s="136"/>
      <c r="M7" s="539"/>
      <c r="N7" s="535"/>
      <c r="O7" s="177"/>
      <c r="P7" s="145"/>
      <c r="Q7" s="146">
        <f>G7*H7</f>
        <v>0</v>
      </c>
      <c r="R7" s="147">
        <f t="shared" ref="R7" si="0">K7*L7</f>
        <v>0</v>
      </c>
    </row>
    <row r="8" spans="1:18" s="151" customFormat="1" ht="195" customHeight="1" thickBot="1">
      <c r="A8" s="148" t="s">
        <v>126</v>
      </c>
      <c r="B8" s="134" t="e">
        <f>_xlfn.RANK.EQ(M8,$M$2:$M$103,0)+COUNTIF($M$2:M8,M8)-1</f>
        <v>#N/A</v>
      </c>
      <c r="C8" s="610"/>
      <c r="D8" s="149"/>
      <c r="E8" s="535"/>
      <c r="F8" s="667" t="s">
        <v>113</v>
      </c>
      <c r="G8" s="150"/>
      <c r="H8" s="536"/>
      <c r="I8" s="539"/>
      <c r="J8" s="610"/>
      <c r="K8" s="150"/>
      <c r="L8" s="536"/>
      <c r="M8" s="539"/>
      <c r="N8" s="535"/>
      <c r="O8" s="540"/>
      <c r="P8" s="611"/>
      <c r="Q8" s="561">
        <f>G8*H8</f>
        <v>0</v>
      </c>
      <c r="R8" s="562">
        <f>K8*L8</f>
        <v>0</v>
      </c>
    </row>
    <row r="9" spans="1:18" s="154" customFormat="1" ht="115.5" customHeight="1" thickBot="1">
      <c r="A9" s="148" t="s">
        <v>132</v>
      </c>
      <c r="B9" s="134" t="e">
        <f>_xlfn.RANK.EQ(M9,$M$2:$M$103,0)+COUNTIF($M$2:M9,M9)-1</f>
        <v>#N/A</v>
      </c>
      <c r="C9" s="610"/>
      <c r="D9" s="612"/>
      <c r="E9" s="535"/>
      <c r="F9" s="668"/>
      <c r="G9" s="150"/>
      <c r="H9" s="536"/>
      <c r="I9" s="539"/>
      <c r="J9" s="538"/>
      <c r="K9" s="150"/>
      <c r="L9" s="536"/>
      <c r="M9" s="539"/>
      <c r="N9" s="535"/>
      <c r="O9" s="540"/>
      <c r="P9" s="611"/>
      <c r="Q9" s="152"/>
      <c r="R9" s="153"/>
    </row>
    <row r="10" spans="1:18" s="106" customFormat="1" ht="18.75" customHeight="1" thickBot="1">
      <c r="A10" s="653" t="s">
        <v>153</v>
      </c>
      <c r="B10" s="654"/>
      <c r="C10" s="654"/>
      <c r="D10" s="654"/>
      <c r="E10" s="654"/>
      <c r="F10" s="654"/>
      <c r="G10" s="654"/>
      <c r="H10" s="654"/>
      <c r="I10" s="654"/>
      <c r="J10" s="654"/>
      <c r="K10" s="654"/>
      <c r="L10" s="654"/>
      <c r="M10" s="654"/>
      <c r="N10" s="654"/>
      <c r="O10" s="654"/>
      <c r="P10" s="655"/>
      <c r="Q10" s="132"/>
      <c r="R10" s="131"/>
    </row>
    <row r="11" spans="1:18" s="159" customFormat="1" ht="16.5" thickBot="1">
      <c r="A11" s="155" t="s">
        <v>154</v>
      </c>
      <c r="B11" s="134" t="e">
        <f>_xlfn.RANK.EQ(M11,$M$2:$M$103,0)+COUNTIF($M$2:M11,M11)-1</f>
        <v>#N/A</v>
      </c>
      <c r="C11" s="552"/>
      <c r="D11" s="156"/>
      <c r="E11" s="548"/>
      <c r="F11" s="667" t="s">
        <v>172</v>
      </c>
      <c r="G11" s="536"/>
      <c r="H11" s="536"/>
      <c r="I11" s="539"/>
      <c r="J11" s="613"/>
      <c r="K11" s="536"/>
      <c r="L11" s="536"/>
      <c r="M11" s="539"/>
      <c r="N11" s="535"/>
      <c r="O11" s="540"/>
      <c r="P11" s="614"/>
      <c r="Q11" s="157"/>
      <c r="R11" s="158"/>
    </row>
    <row r="12" spans="1:18" ht="144" customHeight="1" thickBot="1">
      <c r="A12" s="148" t="s">
        <v>161</v>
      </c>
      <c r="B12" s="134" t="e">
        <f>_xlfn.RANK.EQ(M12,$M$2:$M$103,0)+COUNTIF($M$2:M12,M12)-1</f>
        <v>#N/A</v>
      </c>
      <c r="C12" s="615"/>
      <c r="D12" s="160"/>
      <c r="E12" s="550"/>
      <c r="F12" s="668"/>
      <c r="G12" s="536"/>
      <c r="H12" s="536"/>
      <c r="I12" s="539"/>
      <c r="J12" s="613"/>
      <c r="K12" s="536"/>
      <c r="L12" s="536"/>
      <c r="M12" s="539"/>
      <c r="N12" s="535"/>
      <c r="O12" s="540"/>
      <c r="P12" s="614"/>
      <c r="Q12" s="146"/>
      <c r="R12" s="147"/>
    </row>
    <row r="13" spans="1:18" s="106" customFormat="1" ht="18.75" customHeight="1" thickBot="1">
      <c r="A13" s="653" t="s">
        <v>167</v>
      </c>
      <c r="B13" s="654"/>
      <c r="C13" s="654"/>
      <c r="D13" s="654"/>
      <c r="E13" s="654"/>
      <c r="F13" s="654"/>
      <c r="G13" s="654"/>
      <c r="H13" s="654"/>
      <c r="I13" s="654"/>
      <c r="J13" s="654"/>
      <c r="K13" s="654"/>
      <c r="L13" s="654"/>
      <c r="M13" s="654"/>
      <c r="N13" s="654"/>
      <c r="O13" s="654"/>
      <c r="P13" s="655"/>
      <c r="Q13" s="132"/>
      <c r="R13" s="131"/>
    </row>
    <row r="14" spans="1:18" s="164" customFormat="1" ht="161.1" customHeight="1" thickBot="1">
      <c r="A14" s="161" t="s">
        <v>168</v>
      </c>
      <c r="B14" s="134" t="e">
        <f>_xlfn.RANK.EQ(M14,$M$2:$M$103,0)+COUNTIF($M$2:M14,M14)-1</f>
        <v>#N/A</v>
      </c>
      <c r="C14" s="552"/>
      <c r="D14" s="156"/>
      <c r="E14" s="548"/>
      <c r="F14" s="667" t="s">
        <v>172</v>
      </c>
      <c r="G14" s="551"/>
      <c r="H14" s="551"/>
      <c r="I14" s="539"/>
      <c r="J14" s="616"/>
      <c r="K14" s="551"/>
      <c r="L14" s="551"/>
      <c r="M14" s="539"/>
      <c r="N14" s="548"/>
      <c r="O14" s="553"/>
      <c r="P14" s="617"/>
      <c r="Q14" s="162"/>
      <c r="R14" s="163"/>
    </row>
    <row r="15" spans="1:18" s="159" customFormat="1" ht="16.5" thickBot="1">
      <c r="A15" s="155" t="s">
        <v>176</v>
      </c>
      <c r="B15" s="134" t="e">
        <f>_xlfn.RANK.EQ(M15,$M$2:$M$103,0)+COUNTIF($M$2:M15,M15)-1</f>
        <v>#N/A</v>
      </c>
      <c r="C15" s="615"/>
      <c r="D15" s="160"/>
      <c r="E15" s="550"/>
      <c r="F15" s="668"/>
      <c r="G15" s="554"/>
      <c r="H15" s="554"/>
      <c r="I15" s="539"/>
      <c r="J15" s="618"/>
      <c r="K15" s="554"/>
      <c r="L15" s="554"/>
      <c r="M15" s="539"/>
      <c r="N15" s="555"/>
      <c r="O15" s="556"/>
      <c r="P15" s="619"/>
      <c r="Q15" s="157"/>
      <c r="R15" s="158"/>
    </row>
    <row r="16" spans="1:18" s="106" customFormat="1" ht="18.75" customHeight="1" thickBot="1">
      <c r="A16" s="650" t="s">
        <v>182</v>
      </c>
      <c r="B16" s="651"/>
      <c r="C16" s="651"/>
      <c r="D16" s="651"/>
      <c r="E16" s="651"/>
      <c r="F16" s="651"/>
      <c r="G16" s="651"/>
      <c r="H16" s="651"/>
      <c r="I16" s="651"/>
      <c r="J16" s="651"/>
      <c r="K16" s="651"/>
      <c r="L16" s="651"/>
      <c r="M16" s="651"/>
      <c r="N16" s="651"/>
      <c r="O16" s="651"/>
      <c r="P16" s="652"/>
      <c r="Q16" s="132"/>
      <c r="R16" s="131"/>
    </row>
    <row r="17" spans="1:18" s="164" customFormat="1" ht="191.25" customHeight="1" thickBot="1">
      <c r="A17" s="148" t="s">
        <v>81</v>
      </c>
      <c r="B17" s="134" t="e">
        <f>_xlfn.RANK.EQ(M17,$M$2:$M$103,0)+COUNTIF($M$2:M17,M17)-1</f>
        <v>#N/A</v>
      </c>
      <c r="C17" s="610"/>
      <c r="D17" s="165"/>
      <c r="E17" s="535"/>
      <c r="F17" s="670" t="s">
        <v>545</v>
      </c>
      <c r="G17" s="536"/>
      <c r="H17" s="536"/>
      <c r="I17" s="539"/>
      <c r="J17" s="610"/>
      <c r="K17" s="536"/>
      <c r="L17" s="536"/>
      <c r="M17" s="539"/>
      <c r="N17" s="555"/>
      <c r="O17" s="540"/>
      <c r="P17" s="614"/>
      <c r="Q17" s="166"/>
      <c r="R17" s="163"/>
    </row>
    <row r="18" spans="1:18" ht="178.5" customHeight="1" thickBot="1">
      <c r="A18" s="141" t="s">
        <v>183</v>
      </c>
      <c r="B18" s="134">
        <f>_xlfn.RANK.EQ(M18,$M$2:$M$103,0)+COUNTIF($M$2:M18,M18)-1</f>
        <v>1</v>
      </c>
      <c r="C18" s="135" t="s">
        <v>546</v>
      </c>
      <c r="D18" s="167" t="s">
        <v>547</v>
      </c>
      <c r="E18" s="137" t="s">
        <v>186</v>
      </c>
      <c r="F18" s="781"/>
      <c r="G18" s="168">
        <v>5</v>
      </c>
      <c r="H18" s="134">
        <v>3</v>
      </c>
      <c r="I18" s="539">
        <f>G18*H18</f>
        <v>15</v>
      </c>
      <c r="J18" s="169" t="s">
        <v>548</v>
      </c>
      <c r="K18" s="136">
        <v>3</v>
      </c>
      <c r="L18" s="134">
        <v>2</v>
      </c>
      <c r="M18" s="539">
        <f>K18*L18</f>
        <v>6</v>
      </c>
      <c r="N18" s="170" t="s">
        <v>549</v>
      </c>
      <c r="O18" s="540" t="s">
        <v>130</v>
      </c>
      <c r="P18" s="145" t="s">
        <v>550</v>
      </c>
      <c r="Q18" s="146"/>
      <c r="R18" s="147"/>
    </row>
    <row r="19" spans="1:18" s="173" customFormat="1" ht="182.25" customHeight="1" thickBot="1">
      <c r="A19" s="141" t="s">
        <v>533</v>
      </c>
      <c r="B19" s="134">
        <f>_xlfn.RANK.EQ(M19,$M$2:$M$103,0)+COUNTIF($M$2:M19,M19)-1</f>
        <v>2</v>
      </c>
      <c r="C19" s="142" t="s">
        <v>551</v>
      </c>
      <c r="D19" s="167" t="s">
        <v>552</v>
      </c>
      <c r="E19" s="137" t="s">
        <v>553</v>
      </c>
      <c r="F19" s="671"/>
      <c r="G19" s="136">
        <v>3</v>
      </c>
      <c r="H19" s="136">
        <v>3</v>
      </c>
      <c r="I19" s="539">
        <f>G19*H19</f>
        <v>9</v>
      </c>
      <c r="J19" s="142" t="s">
        <v>554</v>
      </c>
      <c r="K19" s="136">
        <v>3</v>
      </c>
      <c r="L19" s="136">
        <v>2</v>
      </c>
      <c r="M19" s="539">
        <f>K19*L19</f>
        <v>6</v>
      </c>
      <c r="N19" s="170" t="s">
        <v>549</v>
      </c>
      <c r="O19" s="138" t="s">
        <v>130</v>
      </c>
      <c r="P19" s="145" t="s">
        <v>555</v>
      </c>
      <c r="Q19" s="171"/>
      <c r="R19" s="172"/>
    </row>
    <row r="20" spans="1:18" ht="15.75" customHeight="1" thickBot="1">
      <c r="A20" s="672" t="s">
        <v>199</v>
      </c>
      <c r="B20" s="651"/>
      <c r="C20" s="651"/>
      <c r="D20" s="651"/>
      <c r="E20" s="651"/>
      <c r="F20" s="651"/>
      <c r="G20" s="651"/>
      <c r="H20" s="651"/>
      <c r="I20" s="651"/>
      <c r="J20" s="651"/>
      <c r="K20" s="651"/>
      <c r="L20" s="651"/>
      <c r="M20" s="651"/>
      <c r="N20" s="651"/>
      <c r="O20" s="651"/>
      <c r="P20" s="652"/>
      <c r="Q20" s="146"/>
      <c r="R20" s="147"/>
    </row>
    <row r="21" spans="1:18" ht="183" customHeight="1" thickBot="1">
      <c r="A21" s="153" t="s">
        <v>200</v>
      </c>
      <c r="B21" s="134" t="e">
        <f>_xlfn.RANK.EQ(M21,$M$2:$M$103,0)+COUNTIF($M$2:M21,M21)-1</f>
        <v>#N/A</v>
      </c>
      <c r="C21" s="610"/>
      <c r="D21" s="174"/>
      <c r="E21" s="535"/>
      <c r="F21" s="175" t="s">
        <v>556</v>
      </c>
      <c r="G21" s="536"/>
      <c r="H21" s="536"/>
      <c r="I21" s="539"/>
      <c r="J21" s="620"/>
      <c r="K21" s="536"/>
      <c r="L21" s="536"/>
      <c r="M21" s="539"/>
      <c r="N21" s="535"/>
      <c r="O21" s="540"/>
      <c r="P21" s="614"/>
      <c r="Q21" s="146"/>
      <c r="R21" s="147"/>
    </row>
    <row r="22" spans="1:18" ht="183" customHeight="1" thickBot="1">
      <c r="A22" s="176" t="s">
        <v>139</v>
      </c>
      <c r="B22" s="134" t="e">
        <f>_xlfn.RANK.EQ(M22,$M$2:$M$103,0)+COUNTIF($M$2:M22,M22)-1</f>
        <v>#N/A</v>
      </c>
      <c r="C22" s="610"/>
      <c r="D22" s="174"/>
      <c r="E22" s="535"/>
      <c r="F22" s="175" t="s">
        <v>556</v>
      </c>
      <c r="G22" s="536"/>
      <c r="H22" s="536"/>
      <c r="I22" s="539"/>
      <c r="J22" s="620"/>
      <c r="K22" s="536"/>
      <c r="L22" s="536"/>
      <c r="M22" s="539"/>
      <c r="N22" s="535"/>
      <c r="O22" s="177"/>
      <c r="P22" s="614"/>
      <c r="Q22" s="178"/>
      <c r="R22" s="147"/>
    </row>
    <row r="23" spans="1:18" ht="183" customHeight="1" thickBot="1">
      <c r="A23" s="176" t="s">
        <v>206</v>
      </c>
      <c r="B23" s="134" t="e">
        <f>_xlfn.RANK.EQ(M23,$M$2:$M$103,0)+COUNTIF($M$2:M23,M23)-1</f>
        <v>#N/A</v>
      </c>
      <c r="C23" s="610"/>
      <c r="D23" s="174"/>
      <c r="E23" s="535"/>
      <c r="F23" s="175" t="s">
        <v>556</v>
      </c>
      <c r="G23" s="536"/>
      <c r="H23" s="536"/>
      <c r="I23" s="539"/>
      <c r="J23" s="620"/>
      <c r="K23" s="536"/>
      <c r="L23" s="536"/>
      <c r="M23" s="539"/>
      <c r="N23" s="535"/>
      <c r="O23" s="177"/>
      <c r="P23" s="614"/>
      <c r="Q23" s="178"/>
      <c r="R23" s="147"/>
    </row>
    <row r="24" spans="1:18" s="106" customFormat="1" ht="18.75" customHeight="1" thickBot="1">
      <c r="A24" s="782" t="s">
        <v>217</v>
      </c>
      <c r="B24" s="651"/>
      <c r="C24" s="651"/>
      <c r="D24" s="651"/>
      <c r="E24" s="651"/>
      <c r="F24" s="651"/>
      <c r="G24" s="651"/>
      <c r="H24" s="651"/>
      <c r="I24" s="651"/>
      <c r="J24" s="651"/>
      <c r="K24" s="651"/>
      <c r="L24" s="651"/>
      <c r="M24" s="651"/>
      <c r="N24" s="651"/>
      <c r="O24" s="651"/>
      <c r="P24" s="652"/>
      <c r="Q24" s="132"/>
      <c r="R24" s="131"/>
    </row>
    <row r="25" spans="1:18" s="106" customFormat="1" ht="228" customHeight="1" thickBot="1">
      <c r="A25" s="141" t="s">
        <v>218</v>
      </c>
      <c r="B25" s="134"/>
      <c r="C25" s="135"/>
      <c r="D25" s="179"/>
      <c r="E25" s="137"/>
      <c r="F25" s="180" t="s">
        <v>557</v>
      </c>
      <c r="G25" s="136"/>
      <c r="H25" s="136"/>
      <c r="I25" s="539"/>
      <c r="J25" s="181"/>
      <c r="K25" s="136"/>
      <c r="L25" s="136"/>
      <c r="M25" s="539"/>
      <c r="N25" s="137"/>
      <c r="O25" s="138"/>
      <c r="P25" s="145"/>
      <c r="Q25" s="140"/>
      <c r="R25" s="131"/>
    </row>
    <row r="26" spans="1:18" s="106" customFormat="1" ht="18.75" customHeight="1" thickBot="1">
      <c r="A26" s="650" t="s">
        <v>225</v>
      </c>
      <c r="B26" s="651"/>
      <c r="C26" s="651"/>
      <c r="D26" s="651"/>
      <c r="E26" s="651"/>
      <c r="F26" s="651"/>
      <c r="G26" s="651"/>
      <c r="H26" s="651"/>
      <c r="I26" s="651"/>
      <c r="J26" s="651"/>
      <c r="K26" s="651"/>
      <c r="L26" s="651"/>
      <c r="M26" s="651"/>
      <c r="N26" s="651"/>
      <c r="O26" s="651"/>
      <c r="P26" s="652"/>
      <c r="Q26" s="132"/>
      <c r="R26" s="131"/>
    </row>
    <row r="27" spans="1:18" s="151" customFormat="1" ht="209.1" customHeight="1" thickBot="1">
      <c r="A27" s="155" t="s">
        <v>72</v>
      </c>
      <c r="B27" s="134" t="e">
        <f>_xlfn.RANK.EQ(M27,$M$2:$M$103,0)+COUNTIF($M$2:M27,M27)-1</f>
        <v>#N/A</v>
      </c>
      <c r="C27" s="536"/>
      <c r="D27" s="174"/>
      <c r="E27" s="535"/>
      <c r="F27" s="175" t="s">
        <v>558</v>
      </c>
      <c r="G27" s="536"/>
      <c r="H27" s="536"/>
      <c r="I27" s="539"/>
      <c r="J27" s="620"/>
      <c r="K27" s="536"/>
      <c r="L27" s="536"/>
      <c r="M27" s="539"/>
      <c r="N27" s="165"/>
      <c r="O27" s="177"/>
      <c r="P27" s="614"/>
      <c r="Q27" s="561"/>
      <c r="R27" s="562"/>
    </row>
    <row r="28" spans="1:18" s="106" customFormat="1" ht="18.75" customHeight="1" thickBot="1">
      <c r="A28" s="653" t="s">
        <v>232</v>
      </c>
      <c r="B28" s="654"/>
      <c r="C28" s="654"/>
      <c r="D28" s="654"/>
      <c r="E28" s="654"/>
      <c r="F28" s="654"/>
      <c r="G28" s="654"/>
      <c r="H28" s="654"/>
      <c r="I28" s="654"/>
      <c r="J28" s="654"/>
      <c r="K28" s="654"/>
      <c r="L28" s="654"/>
      <c r="M28" s="654"/>
      <c r="N28" s="654"/>
      <c r="O28" s="654"/>
      <c r="P28" s="655"/>
      <c r="Q28" s="132"/>
      <c r="R28" s="131"/>
    </row>
    <row r="29" spans="1:18" ht="174" thickBot="1">
      <c r="A29" s="141" t="s">
        <v>532</v>
      </c>
      <c r="B29" s="134">
        <f>_xlfn.RANK.EQ(M29,$M$2:$M$103,0)+COUNTIF($M$2:M29,M29)-1</f>
        <v>3</v>
      </c>
      <c r="C29" s="136" t="s">
        <v>559</v>
      </c>
      <c r="D29" s="182" t="s">
        <v>560</v>
      </c>
      <c r="E29" s="137" t="s">
        <v>561</v>
      </c>
      <c r="F29" s="183" t="s">
        <v>562</v>
      </c>
      <c r="G29" s="134">
        <v>3</v>
      </c>
      <c r="H29" s="136">
        <v>4</v>
      </c>
      <c r="I29" s="539">
        <f>G29*H29</f>
        <v>12</v>
      </c>
      <c r="J29" s="184" t="s">
        <v>563</v>
      </c>
      <c r="K29" s="134">
        <v>1</v>
      </c>
      <c r="L29" s="136">
        <v>3</v>
      </c>
      <c r="M29" s="539">
        <f>K29*L29</f>
        <v>3</v>
      </c>
      <c r="N29" s="137" t="s">
        <v>549</v>
      </c>
      <c r="O29" s="185" t="s">
        <v>130</v>
      </c>
      <c r="P29" s="139" t="s">
        <v>564</v>
      </c>
      <c r="Q29" s="146"/>
      <c r="R29" s="147"/>
    </row>
    <row r="30" spans="1:18" ht="313.5" customHeight="1" thickBot="1">
      <c r="A30" s="186" t="s">
        <v>233</v>
      </c>
      <c r="B30" s="134" t="e">
        <f>_xlfn.RANK.EQ(M30,$M$2:$M$103,0)+COUNTIF($M$2:M30,M30)-1</f>
        <v>#N/A</v>
      </c>
      <c r="C30" s="187"/>
      <c r="D30" s="188"/>
      <c r="E30" s="137"/>
      <c r="F30" s="183" t="s">
        <v>562</v>
      </c>
      <c r="G30" s="136"/>
      <c r="H30" s="136"/>
      <c r="I30" s="539"/>
      <c r="J30" s="189"/>
      <c r="K30" s="136"/>
      <c r="L30" s="136"/>
      <c r="M30" s="539"/>
      <c r="N30" s="137"/>
      <c r="O30" s="185"/>
      <c r="P30" s="139"/>
      <c r="Q30" s="146"/>
      <c r="R30" s="147"/>
    </row>
    <row r="31" spans="1:18" ht="313.5" customHeight="1" thickBot="1">
      <c r="A31" s="188" t="s">
        <v>565</v>
      </c>
      <c r="B31" s="137" t="s">
        <v>241</v>
      </c>
      <c r="C31" s="183" t="s">
        <v>237</v>
      </c>
      <c r="D31" s="136">
        <v>4</v>
      </c>
      <c r="E31" s="136">
        <v>5</v>
      </c>
      <c r="F31" s="539">
        <f>D31*E31</f>
        <v>20</v>
      </c>
      <c r="G31" s="189" t="s">
        <v>566</v>
      </c>
      <c r="H31" s="136">
        <v>2</v>
      </c>
      <c r="I31" s="136">
        <v>5</v>
      </c>
      <c r="J31" s="539">
        <f>H31*I31</f>
        <v>10</v>
      </c>
      <c r="K31" s="137"/>
      <c r="L31" s="185"/>
      <c r="M31" s="299"/>
      <c r="N31" s="137"/>
      <c r="O31" s="185"/>
      <c r="P31" s="340"/>
      <c r="Q31" s="341"/>
      <c r="R31" s="342"/>
    </row>
    <row r="32" spans="1:18" ht="15.75" customHeight="1" thickBot="1">
      <c r="A32" s="650" t="s">
        <v>85</v>
      </c>
      <c r="B32" s="651"/>
      <c r="C32" s="651"/>
      <c r="D32" s="651"/>
      <c r="E32" s="651"/>
      <c r="F32" s="651"/>
      <c r="G32" s="651"/>
      <c r="H32" s="651"/>
      <c r="I32" s="651"/>
      <c r="J32" s="651"/>
      <c r="K32" s="651"/>
      <c r="L32" s="651"/>
      <c r="M32" s="651"/>
      <c r="N32" s="651"/>
      <c r="O32" s="651"/>
      <c r="P32" s="652"/>
      <c r="Q32" s="146"/>
      <c r="R32" s="147"/>
    </row>
    <row r="33" spans="1:18" ht="180" customHeight="1" thickBot="1">
      <c r="A33" s="190" t="s">
        <v>247</v>
      </c>
      <c r="B33" s="134" t="e">
        <f>_xlfn.RANK.EQ(M33,$M$2:$M$103,0)+COUNTIF($M$2:M33,M33)-1</f>
        <v>#N/A</v>
      </c>
      <c r="C33" s="135"/>
      <c r="D33" s="191"/>
      <c r="E33" s="137"/>
      <c r="F33" s="183" t="s">
        <v>562</v>
      </c>
      <c r="G33" s="136"/>
      <c r="H33" s="136"/>
      <c r="I33" s="539"/>
      <c r="J33" s="189"/>
      <c r="K33" s="136"/>
      <c r="L33" s="136"/>
      <c r="M33" s="539"/>
      <c r="N33" s="165"/>
      <c r="O33" s="192"/>
      <c r="P33" s="614"/>
      <c r="Q33" s="146"/>
      <c r="R33" s="147"/>
    </row>
    <row r="34" spans="1:18">
      <c r="N34" s="108"/>
      <c r="P34" s="196"/>
    </row>
    <row r="35" spans="1:18">
      <c r="N35" s="108"/>
    </row>
    <row r="36" spans="1:18">
      <c r="N36" s="108"/>
    </row>
    <row r="37" spans="1:18">
      <c r="N37" s="108"/>
    </row>
    <row r="38" spans="1:18">
      <c r="N38" s="108"/>
    </row>
    <row r="39" spans="1:18" ht="17.25">
      <c r="D39" s="198"/>
      <c r="N39" s="108"/>
    </row>
    <row r="40" spans="1:18">
      <c r="N40" s="108"/>
    </row>
    <row r="41" spans="1:18">
      <c r="N41" s="108"/>
    </row>
    <row r="42" spans="1:18">
      <c r="N42" s="108"/>
    </row>
    <row r="43" spans="1:18">
      <c r="N43" s="108"/>
    </row>
    <row r="44" spans="1:18">
      <c r="N44" s="108"/>
    </row>
    <row r="45" spans="1:18">
      <c r="N45" s="108"/>
    </row>
    <row r="46" spans="1:18">
      <c r="N46" s="108"/>
    </row>
    <row r="47" spans="1:18">
      <c r="N47" s="108"/>
    </row>
    <row r="48" spans="1:18">
      <c r="N48" s="108"/>
    </row>
    <row r="49" spans="14:14">
      <c r="N49" s="108"/>
    </row>
    <row r="50" spans="14:14">
      <c r="N50" s="108"/>
    </row>
    <row r="51" spans="14:14">
      <c r="N51" s="108"/>
    </row>
    <row r="52" spans="14:14">
      <c r="N52" s="108"/>
    </row>
    <row r="53" spans="14:14">
      <c r="N53" s="108"/>
    </row>
    <row r="54" spans="14:14">
      <c r="N54" s="108"/>
    </row>
    <row r="55" spans="14:14">
      <c r="N55" s="108"/>
    </row>
    <row r="56" spans="14:14">
      <c r="N56" s="108"/>
    </row>
    <row r="57" spans="14:14">
      <c r="N57" s="108"/>
    </row>
    <row r="58" spans="14:14">
      <c r="N58" s="108"/>
    </row>
    <row r="59" spans="14:14">
      <c r="N59" s="108"/>
    </row>
    <row r="60" spans="14:14">
      <c r="N60" s="108"/>
    </row>
    <row r="61" spans="14:14">
      <c r="N61" s="108"/>
    </row>
    <row r="62" spans="14:14">
      <c r="N62" s="108"/>
    </row>
    <row r="63" spans="14:14">
      <c r="N63" s="108"/>
    </row>
    <row r="64" spans="14:14">
      <c r="N64" s="108"/>
    </row>
    <row r="65" spans="14:14">
      <c r="N65" s="108"/>
    </row>
    <row r="66" spans="14:14">
      <c r="N66" s="108"/>
    </row>
    <row r="67" spans="14:14">
      <c r="N67" s="108"/>
    </row>
    <row r="68" spans="14:14">
      <c r="N68" s="108"/>
    </row>
    <row r="69" spans="14:14">
      <c r="N69" s="108"/>
    </row>
    <row r="70" spans="14:14">
      <c r="N70" s="108"/>
    </row>
    <row r="71" spans="14:14">
      <c r="N71" s="108"/>
    </row>
    <row r="72" spans="14:14">
      <c r="N72" s="108"/>
    </row>
    <row r="73" spans="14:14">
      <c r="N73" s="108"/>
    </row>
    <row r="74" spans="14:14">
      <c r="N74" s="108"/>
    </row>
    <row r="75" spans="14:14">
      <c r="N75" s="108"/>
    </row>
    <row r="76" spans="14:14">
      <c r="N76" s="108"/>
    </row>
    <row r="77" spans="14:14">
      <c r="N77" s="108"/>
    </row>
    <row r="78" spans="14:14">
      <c r="N78" s="108"/>
    </row>
    <row r="79" spans="14:14">
      <c r="N79" s="108"/>
    </row>
    <row r="80" spans="14:14">
      <c r="N80" s="108"/>
    </row>
    <row r="81" spans="14:14">
      <c r="N81" s="108"/>
    </row>
    <row r="82" spans="14:14">
      <c r="N82" s="108"/>
    </row>
    <row r="83" spans="14:14">
      <c r="N83" s="108"/>
    </row>
    <row r="84" spans="14:14">
      <c r="N84" s="108"/>
    </row>
    <row r="85" spans="14:14">
      <c r="N85" s="108"/>
    </row>
    <row r="86" spans="14:14">
      <c r="N86" s="108"/>
    </row>
    <row r="87" spans="14:14">
      <c r="N87" s="108"/>
    </row>
    <row r="88" spans="14:14">
      <c r="N88" s="108"/>
    </row>
    <row r="89" spans="14:14">
      <c r="N89" s="108"/>
    </row>
    <row r="90" spans="14:14">
      <c r="N90" s="108"/>
    </row>
    <row r="91" spans="14:14">
      <c r="N91" s="108"/>
    </row>
    <row r="92" spans="14:14">
      <c r="N92" s="108"/>
    </row>
    <row r="93" spans="14:14">
      <c r="N93" s="108"/>
    </row>
    <row r="94" spans="14:14">
      <c r="N94" s="108"/>
    </row>
    <row r="95" spans="14:14">
      <c r="N95" s="108"/>
    </row>
    <row r="96" spans="14:14">
      <c r="N96" s="108"/>
    </row>
    <row r="97" spans="14:14">
      <c r="N97" s="108"/>
    </row>
    <row r="98" spans="14:14">
      <c r="N98" s="108"/>
    </row>
    <row r="99" spans="14:14">
      <c r="N99" s="108"/>
    </row>
    <row r="100" spans="14:14">
      <c r="N100" s="108"/>
    </row>
    <row r="101" spans="14:14">
      <c r="N101" s="108"/>
    </row>
    <row r="102" spans="14:14">
      <c r="N102" s="108"/>
    </row>
    <row r="103" spans="14:14">
      <c r="N103" s="108"/>
    </row>
    <row r="104" spans="14:14">
      <c r="N104" s="108"/>
    </row>
    <row r="105" spans="14:14">
      <c r="N105" s="108"/>
    </row>
    <row r="106" spans="14:14">
      <c r="N106" s="108"/>
    </row>
    <row r="107" spans="14:14">
      <c r="N107" s="108"/>
    </row>
    <row r="108" spans="14:14">
      <c r="N108" s="108"/>
    </row>
    <row r="109" spans="14:14">
      <c r="N109" s="108"/>
    </row>
    <row r="110" spans="14:14">
      <c r="N110" s="108"/>
    </row>
    <row r="111" spans="14:14">
      <c r="N111" s="108"/>
    </row>
    <row r="112" spans="14:14">
      <c r="N112" s="108"/>
    </row>
    <row r="113" spans="14:14">
      <c r="N113" s="108"/>
    </row>
    <row r="114" spans="14:14">
      <c r="N114" s="108"/>
    </row>
    <row r="115" spans="14:14">
      <c r="N115" s="108"/>
    </row>
    <row r="116" spans="14:14">
      <c r="N116" s="108"/>
    </row>
    <row r="117" spans="14:14">
      <c r="N117" s="108"/>
    </row>
    <row r="118" spans="14:14">
      <c r="N118" s="108"/>
    </row>
    <row r="119" spans="14:14">
      <c r="N119" s="108"/>
    </row>
    <row r="120" spans="14:14">
      <c r="N120" s="108"/>
    </row>
    <row r="121" spans="14:14">
      <c r="N121" s="108"/>
    </row>
    <row r="122" spans="14:14">
      <c r="N122" s="108"/>
    </row>
    <row r="123" spans="14:14">
      <c r="N123" s="108"/>
    </row>
    <row r="124" spans="14:14">
      <c r="N124" s="108"/>
    </row>
    <row r="125" spans="14:14">
      <c r="N125" s="108"/>
    </row>
    <row r="126" spans="14:14">
      <c r="N126" s="108"/>
    </row>
    <row r="127" spans="14:14">
      <c r="N127" s="108"/>
    </row>
    <row r="128" spans="14:14">
      <c r="N128" s="108"/>
    </row>
    <row r="129" spans="14:14">
      <c r="N129" s="108"/>
    </row>
    <row r="130" spans="14:14">
      <c r="N130" s="108"/>
    </row>
    <row r="131" spans="14:14">
      <c r="N131" s="108"/>
    </row>
    <row r="132" spans="14:14">
      <c r="N132" s="108"/>
    </row>
    <row r="970" spans="3:18">
      <c r="C970" s="108"/>
      <c r="D970" s="108"/>
      <c r="G970" s="108"/>
      <c r="H970" s="108"/>
      <c r="I970" s="108"/>
      <c r="J970" s="108"/>
      <c r="K970" s="108"/>
      <c r="L970" s="108"/>
      <c r="M970" s="108"/>
      <c r="N970" s="108"/>
      <c r="P970" s="108"/>
      <c r="Q970" s="108"/>
      <c r="R970" s="108"/>
    </row>
    <row r="976" spans="3:18">
      <c r="C976" s="108"/>
      <c r="D976" s="108"/>
      <c r="G976" s="108"/>
      <c r="H976" s="108"/>
      <c r="I976" s="108"/>
      <c r="J976" s="108"/>
      <c r="K976" s="108"/>
      <c r="L976" s="108"/>
      <c r="M976" s="108"/>
      <c r="N976" s="108"/>
      <c r="P976" s="108"/>
      <c r="Q976" s="108"/>
      <c r="R976" s="108"/>
    </row>
  </sheetData>
  <sheetProtection formatCells="0" formatColumns="0" formatRows="0" insertColumns="0" insertRows="0"/>
  <mergeCells count="20">
    <mergeCell ref="A13:P13"/>
    <mergeCell ref="K1:M1"/>
    <mergeCell ref="A3:B3"/>
    <mergeCell ref="C3:E3"/>
    <mergeCell ref="G3:I3"/>
    <mergeCell ref="K3:M3"/>
    <mergeCell ref="N3:O3"/>
    <mergeCell ref="A5:P5"/>
    <mergeCell ref="F6:F7"/>
    <mergeCell ref="F8:F9"/>
    <mergeCell ref="A10:P10"/>
    <mergeCell ref="F11:F12"/>
    <mergeCell ref="A28:P28"/>
    <mergeCell ref="A32:P32"/>
    <mergeCell ref="F14:F15"/>
    <mergeCell ref="A16:P16"/>
    <mergeCell ref="F17:F19"/>
    <mergeCell ref="A20:P20"/>
    <mergeCell ref="A24:P24"/>
    <mergeCell ref="A26:P26"/>
  </mergeCells>
  <conditionalFormatting sqref="F31">
    <cfRule type="cellIs" dxfId="100" priority="7" operator="between">
      <formula>4</formula>
      <formula>9</formula>
    </cfRule>
    <cfRule type="cellIs" dxfId="99" priority="6" operator="between">
      <formula>1</formula>
      <formula>3</formula>
    </cfRule>
    <cfRule type="cellIs" dxfId="98" priority="8" operator="between">
      <formula>10</formula>
      <formula>19</formula>
    </cfRule>
    <cfRule type="cellIs" dxfId="97" priority="9" operator="greaterThanOrEqual">
      <formula>20</formula>
    </cfRule>
    <cfRule type="cellIs" dxfId="96" priority="10" operator="equal">
      <formula>0</formula>
    </cfRule>
  </conditionalFormatting>
  <conditionalFormatting sqref="I6:I9">
    <cfRule type="cellIs" dxfId="95" priority="134" operator="greaterThanOrEqual">
      <formula>20</formula>
    </cfRule>
    <cfRule type="cellIs" dxfId="94" priority="133" operator="between">
      <formula>10</formula>
      <formula>19</formula>
    </cfRule>
    <cfRule type="cellIs" dxfId="93" priority="132" operator="between">
      <formula>4</formula>
      <formula>9</formula>
    </cfRule>
    <cfRule type="cellIs" dxfId="92" priority="135" operator="equal">
      <formula>0</formula>
    </cfRule>
    <cfRule type="cellIs" dxfId="91" priority="131" operator="between">
      <formula>1</formula>
      <formula>3</formula>
    </cfRule>
  </conditionalFormatting>
  <conditionalFormatting sqref="I11:I12">
    <cfRule type="cellIs" dxfId="90" priority="125" operator="equal">
      <formula>0</formula>
    </cfRule>
    <cfRule type="cellIs" dxfId="89" priority="124" operator="greaterThanOrEqual">
      <formula>20</formula>
    </cfRule>
    <cfRule type="cellIs" dxfId="88" priority="123" operator="between">
      <formula>10</formula>
      <formula>19</formula>
    </cfRule>
    <cfRule type="cellIs" dxfId="87" priority="122" operator="between">
      <formula>4</formula>
      <formula>9</formula>
    </cfRule>
    <cfRule type="cellIs" dxfId="86" priority="121" operator="between">
      <formula>1</formula>
      <formula>3</formula>
    </cfRule>
  </conditionalFormatting>
  <conditionalFormatting sqref="I14:I15">
    <cfRule type="cellIs" dxfId="85" priority="111" operator="between">
      <formula>1</formula>
      <formula>3</formula>
    </cfRule>
    <cfRule type="cellIs" dxfId="84" priority="115" operator="equal">
      <formula>0</formula>
    </cfRule>
    <cfRule type="cellIs" dxfId="83" priority="114" operator="greaterThanOrEqual">
      <formula>20</formula>
    </cfRule>
    <cfRule type="cellIs" dxfId="82" priority="113" operator="between">
      <formula>10</formula>
      <formula>19</formula>
    </cfRule>
    <cfRule type="cellIs" dxfId="81" priority="112" operator="between">
      <formula>4</formula>
      <formula>9</formula>
    </cfRule>
  </conditionalFormatting>
  <conditionalFormatting sqref="I17:I19">
    <cfRule type="cellIs" dxfId="80" priority="23" operator="between">
      <formula>10</formula>
      <formula>19</formula>
    </cfRule>
    <cfRule type="cellIs" dxfId="79" priority="21" operator="between">
      <formula>1</formula>
      <formula>3</formula>
    </cfRule>
    <cfRule type="cellIs" dxfId="78" priority="22" operator="between">
      <formula>4</formula>
      <formula>9</formula>
    </cfRule>
    <cfRule type="cellIs" dxfId="77" priority="24" operator="greaterThanOrEqual">
      <formula>20</formula>
    </cfRule>
    <cfRule type="cellIs" dxfId="76" priority="25" operator="equal">
      <formula>0</formula>
    </cfRule>
  </conditionalFormatting>
  <conditionalFormatting sqref="I21:I23">
    <cfRule type="cellIs" dxfId="75" priority="95" operator="equal">
      <formula>0</formula>
    </cfRule>
    <cfRule type="cellIs" dxfId="74" priority="94" operator="greaterThanOrEqual">
      <formula>20</formula>
    </cfRule>
    <cfRule type="cellIs" dxfId="73" priority="92" operator="between">
      <formula>4</formula>
      <formula>9</formula>
    </cfRule>
    <cfRule type="cellIs" dxfId="72" priority="91" operator="between">
      <formula>1</formula>
      <formula>3</formula>
    </cfRule>
    <cfRule type="cellIs" dxfId="71" priority="93" operator="between">
      <formula>10</formula>
      <formula>19</formula>
    </cfRule>
  </conditionalFormatting>
  <conditionalFormatting sqref="I25">
    <cfRule type="cellIs" dxfId="70" priority="90" operator="equal">
      <formula>0</formula>
    </cfRule>
    <cfRule type="cellIs" dxfId="69" priority="89" operator="greaterThanOrEqual">
      <formula>20</formula>
    </cfRule>
    <cfRule type="cellIs" dxfId="68" priority="87" operator="between">
      <formula>4</formula>
      <formula>9</formula>
    </cfRule>
    <cfRule type="cellIs" dxfId="67" priority="86" operator="between">
      <formula>1</formula>
      <formula>3</formula>
    </cfRule>
    <cfRule type="cellIs" dxfId="66" priority="88" operator="between">
      <formula>10</formula>
      <formula>19</formula>
    </cfRule>
  </conditionalFormatting>
  <conditionalFormatting sqref="I27">
    <cfRule type="cellIs" dxfId="65" priority="81" operator="between">
      <formula>1</formula>
      <formula>3</formula>
    </cfRule>
    <cfRule type="cellIs" dxfId="64" priority="85" operator="equal">
      <formula>0</formula>
    </cfRule>
    <cfRule type="cellIs" dxfId="63" priority="84" operator="greaterThanOrEqual">
      <formula>20</formula>
    </cfRule>
    <cfRule type="cellIs" dxfId="62" priority="82" operator="between">
      <formula>4</formula>
      <formula>9</formula>
    </cfRule>
    <cfRule type="cellIs" dxfId="61" priority="83" operator="between">
      <formula>10</formula>
      <formula>19</formula>
    </cfRule>
  </conditionalFormatting>
  <conditionalFormatting sqref="I29:I30">
    <cfRule type="cellIs" dxfId="60" priority="36" operator="between">
      <formula>1</formula>
      <formula>3</formula>
    </cfRule>
    <cfRule type="cellIs" dxfId="59" priority="37" operator="between">
      <formula>4</formula>
      <formula>9</formula>
    </cfRule>
    <cfRule type="cellIs" dxfId="58" priority="38" operator="between">
      <formula>10</formula>
      <formula>19</formula>
    </cfRule>
    <cfRule type="cellIs" dxfId="57" priority="39" operator="greaterThanOrEqual">
      <formula>20</formula>
    </cfRule>
    <cfRule type="cellIs" dxfId="56" priority="40" operator="equal">
      <formula>0</formula>
    </cfRule>
  </conditionalFormatting>
  <conditionalFormatting sqref="I33">
    <cfRule type="cellIs" dxfId="55" priority="70" operator="equal">
      <formula>0</formula>
    </cfRule>
    <cfRule type="cellIs" dxfId="54" priority="66" operator="between">
      <formula>1</formula>
      <formula>3</formula>
    </cfRule>
    <cfRule type="cellIs" dxfId="53" priority="69" operator="greaterThanOrEqual">
      <formula>20</formula>
    </cfRule>
    <cfRule type="cellIs" dxfId="52" priority="68" operator="between">
      <formula>10</formula>
      <formula>19</formula>
    </cfRule>
    <cfRule type="cellIs" dxfId="51" priority="67" operator="between">
      <formula>4</formula>
      <formula>9</formula>
    </cfRule>
  </conditionalFormatting>
  <conditionalFormatting sqref="J31">
    <cfRule type="cellIs" dxfId="50" priority="1" operator="between">
      <formula>1</formula>
      <formula>3</formula>
    </cfRule>
    <cfRule type="cellIs" dxfId="49" priority="2" operator="between">
      <formula>4</formula>
      <formula>9</formula>
    </cfRule>
    <cfRule type="cellIs" dxfId="48" priority="3" operator="between">
      <formula>10</formula>
      <formula>19</formula>
    </cfRule>
    <cfRule type="cellIs" dxfId="47" priority="4" operator="greaterThanOrEqual">
      <formula>20</formula>
    </cfRule>
    <cfRule type="cellIs" dxfId="46" priority="5" operator="equal">
      <formula>0</formula>
    </cfRule>
  </conditionalFormatting>
  <conditionalFormatting sqref="M6:M9">
    <cfRule type="cellIs" dxfId="45" priority="152" operator="between">
      <formula>4</formula>
      <formula>9</formula>
    </cfRule>
    <cfRule type="cellIs" dxfId="44" priority="151" operator="between">
      <formula>1</formula>
      <formula>3</formula>
    </cfRule>
    <cfRule type="cellIs" dxfId="43" priority="153" operator="between">
      <formula>10</formula>
      <formula>19</formula>
    </cfRule>
    <cfRule type="cellIs" dxfId="42" priority="155" operator="equal">
      <formula>0</formula>
    </cfRule>
    <cfRule type="cellIs" dxfId="41" priority="154" operator="greaterThanOrEqual">
      <formula>20</formula>
    </cfRule>
  </conditionalFormatting>
  <conditionalFormatting sqref="M11:M12">
    <cfRule type="cellIs" dxfId="40" priority="175" operator="equal">
      <formula>0</formula>
    </cfRule>
    <cfRule type="cellIs" dxfId="39" priority="174" operator="greaterThanOrEqual">
      <formula>20</formula>
    </cfRule>
    <cfRule type="cellIs" dxfId="38" priority="173" operator="between">
      <formula>10</formula>
      <formula>19</formula>
    </cfRule>
    <cfRule type="cellIs" dxfId="37" priority="172" operator="between">
      <formula>4</formula>
      <formula>9</formula>
    </cfRule>
    <cfRule type="cellIs" dxfId="36" priority="171" operator="between">
      <formula>1</formula>
      <formula>3</formula>
    </cfRule>
  </conditionalFormatting>
  <conditionalFormatting sqref="M14:M15">
    <cfRule type="cellIs" dxfId="35" priority="184" operator="greaterThanOrEqual">
      <formula>20</formula>
    </cfRule>
    <cfRule type="cellIs" dxfId="34" priority="183" operator="between">
      <formula>10</formula>
      <formula>19</formula>
    </cfRule>
    <cfRule type="cellIs" dxfId="33" priority="185" operator="equal">
      <formula>0</formula>
    </cfRule>
    <cfRule type="cellIs" dxfId="32" priority="182" operator="between">
      <formula>4</formula>
      <formula>9</formula>
    </cfRule>
    <cfRule type="cellIs" dxfId="31" priority="181" operator="between">
      <formula>1</formula>
      <formula>3</formula>
    </cfRule>
  </conditionalFormatting>
  <conditionalFormatting sqref="M17:M19">
    <cfRule type="cellIs" dxfId="30" priority="27" operator="between">
      <formula>4</formula>
      <formula>9</formula>
    </cfRule>
    <cfRule type="cellIs" dxfId="29" priority="26" operator="between">
      <formula>1</formula>
      <formula>3</formula>
    </cfRule>
    <cfRule type="cellIs" dxfId="28" priority="29" operator="greaterThanOrEqual">
      <formula>20</formula>
    </cfRule>
    <cfRule type="cellIs" dxfId="27" priority="30" operator="equal">
      <formula>0</formula>
    </cfRule>
    <cfRule type="cellIs" dxfId="26" priority="28" operator="between">
      <formula>10</formula>
      <formula>19</formula>
    </cfRule>
  </conditionalFormatting>
  <conditionalFormatting sqref="M21:M23">
    <cfRule type="cellIs" dxfId="25" priority="196" operator="between">
      <formula>1</formula>
      <formula>3</formula>
    </cfRule>
    <cfRule type="cellIs" dxfId="24" priority="197" operator="between">
      <formula>4</formula>
      <formula>9</formula>
    </cfRule>
    <cfRule type="cellIs" dxfId="23" priority="198" operator="between">
      <formula>10</formula>
      <formula>19</formula>
    </cfRule>
    <cfRule type="cellIs" dxfId="22" priority="199" operator="greaterThanOrEqual">
      <formula>20</formula>
    </cfRule>
    <cfRule type="cellIs" dxfId="21" priority="200" operator="equal">
      <formula>0</formula>
    </cfRule>
  </conditionalFormatting>
  <conditionalFormatting sqref="M25">
    <cfRule type="cellIs" dxfId="20" priority="45" operator="equal">
      <formula>0</formula>
    </cfRule>
    <cfRule type="cellIs" dxfId="19" priority="42" operator="between">
      <formula>4</formula>
      <formula>9</formula>
    </cfRule>
    <cfRule type="cellIs" dxfId="18" priority="43" operator="between">
      <formula>10</formula>
      <formula>19</formula>
    </cfRule>
    <cfRule type="cellIs" dxfId="17" priority="44" operator="greaterThanOrEqual">
      <formula>20</formula>
    </cfRule>
    <cfRule type="cellIs" dxfId="16" priority="41" operator="between">
      <formula>1</formula>
      <formula>3</formula>
    </cfRule>
  </conditionalFormatting>
  <conditionalFormatting sqref="M27">
    <cfRule type="cellIs" dxfId="15" priority="50" operator="equal">
      <formula>0</formula>
    </cfRule>
    <cfRule type="cellIs" dxfId="14" priority="48" operator="between">
      <formula>10</formula>
      <formula>19</formula>
    </cfRule>
    <cfRule type="cellIs" dxfId="13" priority="49" operator="greaterThanOrEqual">
      <formula>20</formula>
    </cfRule>
    <cfRule type="cellIs" dxfId="12" priority="46" operator="between">
      <formula>1</formula>
      <formula>3</formula>
    </cfRule>
    <cfRule type="cellIs" dxfId="11" priority="47" operator="between">
      <formula>4</formula>
      <formula>9</formula>
    </cfRule>
  </conditionalFormatting>
  <conditionalFormatting sqref="M29:M30">
    <cfRule type="cellIs" dxfId="10" priority="31" operator="between">
      <formula>1</formula>
      <formula>3</formula>
    </cfRule>
    <cfRule type="cellIs" dxfId="9" priority="32" operator="between">
      <formula>4</formula>
      <formula>9</formula>
    </cfRule>
    <cfRule type="cellIs" dxfId="8" priority="33" operator="between">
      <formula>10</formula>
      <formula>19</formula>
    </cfRule>
    <cfRule type="cellIs" dxfId="7" priority="34" operator="greaterThanOrEqual">
      <formula>20</formula>
    </cfRule>
    <cfRule type="cellIs" dxfId="6" priority="35" operator="equal">
      <formula>0</formula>
    </cfRule>
  </conditionalFormatting>
  <conditionalFormatting sqref="M33">
    <cfRule type="cellIs" dxfId="5" priority="63" operator="between">
      <formula>10</formula>
      <formula>19</formula>
    </cfRule>
    <cfRule type="cellIs" dxfId="4" priority="62" operator="between">
      <formula>4</formula>
      <formula>9</formula>
    </cfRule>
    <cfRule type="cellIs" dxfId="3" priority="65" operator="equal">
      <formula>0</formula>
    </cfRule>
    <cfRule type="cellIs" dxfId="2" priority="64" operator="greaterThanOrEqual">
      <formula>20</formula>
    </cfRule>
    <cfRule type="cellIs" dxfId="1" priority="61" operator="between">
      <formula>1</formula>
      <formula>3</formula>
    </cfRule>
  </conditionalFormatting>
  <printOptions horizontalCentered="1"/>
  <pageMargins left="0.11811023622047245" right="0.11811023622047245" top="7.874015748031496E-2" bottom="7.874015748031496E-2" header="3.937007874015748E-2" footer="3.937007874015748E-2"/>
  <pageSetup paperSize="9" scale="22" orientation="portrait" r:id="rId1"/>
  <headerFooter alignWithMargins="0">
    <oddFooter>&amp;RPage &amp;P</oddFooter>
  </headerFooter>
  <rowBreaks count="2" manualBreakCount="2">
    <brk id="15" max="16383" man="1"/>
    <brk id="27"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R958"/>
  <sheetViews>
    <sheetView showGridLines="0" zoomScale="68" zoomScaleNormal="68" zoomScaleSheetLayoutView="40" zoomScalePageLayoutView="40" workbookViewId="0">
      <selection activeCell="K6" sqref="K6"/>
    </sheetView>
  </sheetViews>
  <sheetFormatPr defaultColWidth="15.85546875" defaultRowHeight="12.75"/>
  <cols>
    <col min="1" max="1" width="32.85546875" style="81" customWidth="1"/>
    <col min="2" max="2" width="13.140625" style="81" bestFit="1" customWidth="1"/>
    <col min="3" max="3" width="12.28515625" style="78" customWidth="1"/>
    <col min="4" max="4" width="27" style="78" customWidth="1"/>
    <col min="5" max="5" width="21.28515625" style="78" customWidth="1"/>
    <col min="6" max="6" width="21.28515625" style="79" customWidth="1"/>
    <col min="7" max="7" width="42.28515625" style="80" customWidth="1"/>
    <col min="8" max="9" width="3.28515625" style="79" bestFit="1" customWidth="1"/>
    <col min="10" max="10" width="8.28515625" style="79" customWidth="1"/>
    <col min="11" max="11" width="93.28515625" style="80" customWidth="1"/>
    <col min="12" max="13" width="3.28515625" style="79" bestFit="1" customWidth="1"/>
    <col min="14" max="14" width="8.28515625" style="79" customWidth="1"/>
    <col min="15" max="15" width="13.85546875" style="78" customWidth="1"/>
    <col min="16" max="16" width="18.85546875" style="78" customWidth="1"/>
    <col min="17" max="17" width="6.7109375" style="81" bestFit="1" customWidth="1"/>
    <col min="18" max="18" width="14.140625" style="78" bestFit="1" customWidth="1"/>
    <col min="19" max="16384" width="15.85546875" style="81"/>
  </cols>
  <sheetData>
    <row r="1" spans="2:18" ht="51.95" customHeight="1">
      <c r="C1" s="35" t="s">
        <v>567</v>
      </c>
    </row>
    <row r="2" spans="2:18" ht="27" thickBot="1">
      <c r="C2" s="35"/>
    </row>
    <row r="3" spans="2:18" s="82" customFormat="1" ht="18" thickBot="1">
      <c r="C3" s="783" t="s">
        <v>87</v>
      </c>
      <c r="D3" s="783"/>
      <c r="E3" s="276"/>
      <c r="F3" s="784" t="s">
        <v>67</v>
      </c>
      <c r="G3" s="784"/>
      <c r="H3" s="785" t="s">
        <v>89</v>
      </c>
      <c r="I3" s="785"/>
      <c r="J3" s="785"/>
      <c r="K3" s="277" t="s">
        <v>90</v>
      </c>
      <c r="L3" s="786" t="s">
        <v>91</v>
      </c>
      <c r="M3" s="786"/>
      <c r="N3" s="786"/>
      <c r="O3" s="277" t="s">
        <v>568</v>
      </c>
      <c r="P3" s="277" t="s">
        <v>568</v>
      </c>
      <c r="Q3" s="278" t="s">
        <v>78</v>
      </c>
      <c r="R3" s="276" t="s">
        <v>569</v>
      </c>
    </row>
    <row r="4" spans="2:18" s="78" customFormat="1" ht="69" customHeight="1" thickBot="1">
      <c r="C4" s="279" t="s">
        <v>94</v>
      </c>
      <c r="D4" s="279" t="s">
        <v>95</v>
      </c>
      <c r="E4" s="279" t="s">
        <v>570</v>
      </c>
      <c r="F4" s="279" t="s">
        <v>571</v>
      </c>
      <c r="G4" s="279" t="s">
        <v>97</v>
      </c>
      <c r="H4" s="294" t="s">
        <v>100</v>
      </c>
      <c r="I4" s="294" t="s">
        <v>101</v>
      </c>
      <c r="J4" s="279" t="s">
        <v>102</v>
      </c>
      <c r="K4" s="279" t="s">
        <v>103</v>
      </c>
      <c r="L4" s="294" t="s">
        <v>100</v>
      </c>
      <c r="M4" s="294" t="s">
        <v>101</v>
      </c>
      <c r="N4" s="279" t="s">
        <v>102</v>
      </c>
      <c r="O4" s="280" t="s">
        <v>572</v>
      </c>
      <c r="P4" s="281" t="s">
        <v>573</v>
      </c>
      <c r="Q4" s="621"/>
      <c r="R4" s="279" t="s">
        <v>574</v>
      </c>
    </row>
    <row r="5" spans="2:18" ht="126.6" customHeight="1" thickBot="1">
      <c r="C5" s="282" t="s">
        <v>109</v>
      </c>
      <c r="D5" s="282">
        <v>1</v>
      </c>
      <c r="E5" s="283" t="s">
        <v>575</v>
      </c>
      <c r="F5" s="283" t="s">
        <v>576</v>
      </c>
      <c r="G5" s="284" t="s">
        <v>577</v>
      </c>
      <c r="H5" s="282">
        <v>5</v>
      </c>
      <c r="I5" s="282">
        <v>5</v>
      </c>
      <c r="J5" s="285">
        <f>I5*H5</f>
        <v>25</v>
      </c>
      <c r="K5" s="286" t="s">
        <v>578</v>
      </c>
      <c r="L5" s="282">
        <v>5</v>
      </c>
      <c r="M5" s="282">
        <v>4</v>
      </c>
      <c r="N5" s="285">
        <f t="shared" ref="N5:N6" si="0">M5*L5</f>
        <v>20</v>
      </c>
      <c r="O5" s="283" t="s">
        <v>579</v>
      </c>
      <c r="P5" s="287" t="s">
        <v>580</v>
      </c>
      <c r="Q5" s="275" t="s">
        <v>80</v>
      </c>
      <c r="R5" s="280" t="s">
        <v>581</v>
      </c>
    </row>
    <row r="6" spans="2:18" ht="92.45" customHeight="1" thickBot="1">
      <c r="C6" s="282" t="s">
        <v>126</v>
      </c>
      <c r="D6" s="282">
        <v>2</v>
      </c>
      <c r="E6" s="283" t="s">
        <v>575</v>
      </c>
      <c r="F6" s="283" t="s">
        <v>576</v>
      </c>
      <c r="G6" s="284" t="s">
        <v>582</v>
      </c>
      <c r="H6" s="282">
        <v>5</v>
      </c>
      <c r="I6" s="282">
        <v>4</v>
      </c>
      <c r="J6" s="285">
        <f t="shared" ref="J6:J7" si="1">I6*H6</f>
        <v>20</v>
      </c>
      <c r="K6" s="286" t="s">
        <v>583</v>
      </c>
      <c r="L6" s="282">
        <v>4</v>
      </c>
      <c r="M6" s="282">
        <v>4</v>
      </c>
      <c r="N6" s="288">
        <f t="shared" si="0"/>
        <v>16</v>
      </c>
      <c r="O6" s="283" t="s">
        <v>584</v>
      </c>
      <c r="P6" s="289" t="s">
        <v>585</v>
      </c>
      <c r="Q6" s="275" t="s">
        <v>80</v>
      </c>
      <c r="R6" s="280" t="s">
        <v>586</v>
      </c>
    </row>
    <row r="7" spans="2:18" ht="68.099999999999994" customHeight="1" thickBot="1">
      <c r="C7" s="282" t="s">
        <v>132</v>
      </c>
      <c r="D7" s="282">
        <v>3</v>
      </c>
      <c r="E7" s="283" t="s">
        <v>587</v>
      </c>
      <c r="F7" s="290" t="s">
        <v>588</v>
      </c>
      <c r="G7" s="283" t="s">
        <v>589</v>
      </c>
      <c r="H7" s="282">
        <v>4</v>
      </c>
      <c r="I7" s="282">
        <v>4</v>
      </c>
      <c r="J7" s="288">
        <f t="shared" si="1"/>
        <v>16</v>
      </c>
      <c r="K7" s="283" t="s">
        <v>590</v>
      </c>
      <c r="L7" s="282">
        <v>3</v>
      </c>
      <c r="M7" s="282">
        <v>4</v>
      </c>
      <c r="N7" s="288">
        <f t="shared" ref="N7:N14" si="2">M7*L7</f>
        <v>12</v>
      </c>
      <c r="O7" s="284" t="s">
        <v>584</v>
      </c>
      <c r="P7" s="289" t="s">
        <v>591</v>
      </c>
      <c r="Q7" s="275" t="s">
        <v>80</v>
      </c>
      <c r="R7" s="280" t="s">
        <v>592</v>
      </c>
    </row>
    <row r="8" spans="2:18" ht="87.95" customHeight="1" thickBot="1">
      <c r="C8" s="282" t="s">
        <v>119</v>
      </c>
      <c r="D8" s="282">
        <v>4</v>
      </c>
      <c r="E8" s="283" t="s">
        <v>587</v>
      </c>
      <c r="F8" s="290" t="s">
        <v>588</v>
      </c>
      <c r="G8" s="284" t="s">
        <v>593</v>
      </c>
      <c r="H8" s="282">
        <v>4</v>
      </c>
      <c r="I8" s="282">
        <v>4</v>
      </c>
      <c r="J8" s="288">
        <f t="shared" ref="J8:J10" si="3">I8*H8</f>
        <v>16</v>
      </c>
      <c r="K8" s="286" t="s">
        <v>594</v>
      </c>
      <c r="L8" s="282">
        <v>3</v>
      </c>
      <c r="M8" s="282">
        <v>4</v>
      </c>
      <c r="N8" s="288">
        <f t="shared" si="2"/>
        <v>12</v>
      </c>
      <c r="O8" s="283" t="s">
        <v>584</v>
      </c>
      <c r="P8" s="289" t="s">
        <v>595</v>
      </c>
      <c r="Q8" s="275" t="s">
        <v>80</v>
      </c>
      <c r="R8" s="280" t="s">
        <v>596</v>
      </c>
    </row>
    <row r="9" spans="2:18" ht="51" customHeight="1" thickBot="1">
      <c r="C9" s="282" t="s">
        <v>218</v>
      </c>
      <c r="D9" s="282">
        <v>5</v>
      </c>
      <c r="E9" s="283" t="s">
        <v>575</v>
      </c>
      <c r="F9" s="291" t="s">
        <v>597</v>
      </c>
      <c r="G9" s="284" t="s">
        <v>598</v>
      </c>
      <c r="H9" s="282">
        <v>4</v>
      </c>
      <c r="I9" s="282">
        <v>4</v>
      </c>
      <c r="J9" s="288">
        <f t="shared" si="3"/>
        <v>16</v>
      </c>
      <c r="K9" s="286" t="s">
        <v>599</v>
      </c>
      <c r="L9" s="282">
        <v>3</v>
      </c>
      <c r="M9" s="282">
        <v>4</v>
      </c>
      <c r="N9" s="288">
        <f t="shared" si="2"/>
        <v>12</v>
      </c>
      <c r="O9" s="283" t="s">
        <v>600</v>
      </c>
      <c r="P9" s="287" t="s">
        <v>601</v>
      </c>
      <c r="Q9" s="275" t="s">
        <v>80</v>
      </c>
      <c r="R9" s="280" t="s">
        <v>602</v>
      </c>
    </row>
    <row r="10" spans="2:18" ht="121.5" thickBot="1">
      <c r="C10" s="282" t="s">
        <v>176</v>
      </c>
      <c r="D10" s="282">
        <v>6</v>
      </c>
      <c r="E10" s="283" t="s">
        <v>575</v>
      </c>
      <c r="F10" s="283" t="s">
        <v>576</v>
      </c>
      <c r="G10" s="284" t="s">
        <v>603</v>
      </c>
      <c r="H10" s="282">
        <v>4</v>
      </c>
      <c r="I10" s="282">
        <v>4</v>
      </c>
      <c r="J10" s="288">
        <f t="shared" si="3"/>
        <v>16</v>
      </c>
      <c r="K10" s="286" t="s">
        <v>604</v>
      </c>
      <c r="L10" s="282">
        <v>3</v>
      </c>
      <c r="M10" s="282">
        <v>4</v>
      </c>
      <c r="N10" s="288">
        <f t="shared" si="2"/>
        <v>12</v>
      </c>
      <c r="O10" s="283" t="s">
        <v>584</v>
      </c>
      <c r="P10" s="289" t="s">
        <v>605</v>
      </c>
      <c r="Q10" s="275" t="s">
        <v>80</v>
      </c>
      <c r="R10" s="280" t="s">
        <v>606</v>
      </c>
    </row>
    <row r="11" spans="2:18" ht="52.5" thickBot="1">
      <c r="C11" s="282" t="s">
        <v>183</v>
      </c>
      <c r="D11" s="282">
        <v>7</v>
      </c>
      <c r="E11" s="283" t="s">
        <v>607</v>
      </c>
      <c r="F11" s="283" t="s">
        <v>274</v>
      </c>
      <c r="G11" s="284" t="s">
        <v>608</v>
      </c>
      <c r="H11" s="282">
        <v>5</v>
      </c>
      <c r="I11" s="282">
        <v>4</v>
      </c>
      <c r="J11" s="343">
        <f>I11*H11</f>
        <v>20</v>
      </c>
      <c r="K11" s="292" t="s">
        <v>609</v>
      </c>
      <c r="L11" s="282">
        <v>5</v>
      </c>
      <c r="M11" s="282">
        <v>3</v>
      </c>
      <c r="N11" s="288">
        <f>M11*L11</f>
        <v>15</v>
      </c>
      <c r="O11" s="284" t="s">
        <v>610</v>
      </c>
      <c r="P11" s="287" t="s">
        <v>611</v>
      </c>
      <c r="Q11" s="275" t="s">
        <v>80</v>
      </c>
      <c r="R11" s="280" t="s">
        <v>606</v>
      </c>
    </row>
    <row r="12" spans="2:18" ht="84.95" customHeight="1" thickBot="1">
      <c r="B12" s="297" t="s">
        <v>48</v>
      </c>
      <c r="C12" s="282" t="s">
        <v>233</v>
      </c>
      <c r="D12" s="282">
        <v>8</v>
      </c>
      <c r="E12" s="283" t="s">
        <v>587</v>
      </c>
      <c r="F12" s="290" t="s">
        <v>588</v>
      </c>
      <c r="G12" s="284" t="s">
        <v>612</v>
      </c>
      <c r="H12" s="282">
        <v>3</v>
      </c>
      <c r="I12" s="282">
        <v>4</v>
      </c>
      <c r="J12" s="288">
        <f>I12*H12</f>
        <v>12</v>
      </c>
      <c r="K12" s="286" t="s">
        <v>613</v>
      </c>
      <c r="L12" s="282">
        <v>1</v>
      </c>
      <c r="M12" s="282">
        <v>4</v>
      </c>
      <c r="N12" s="288">
        <f>M12*L12</f>
        <v>4</v>
      </c>
      <c r="O12" s="283" t="s">
        <v>584</v>
      </c>
      <c r="P12" s="287" t="s">
        <v>614</v>
      </c>
      <c r="Q12" s="275" t="s">
        <v>80</v>
      </c>
      <c r="R12" s="280" t="s">
        <v>602</v>
      </c>
    </row>
    <row r="13" spans="2:18" s="78" customFormat="1" ht="53.1" customHeight="1" thickBot="1">
      <c r="C13" s="282" t="s">
        <v>73</v>
      </c>
      <c r="D13" s="282">
        <v>9</v>
      </c>
      <c r="E13" s="283" t="s">
        <v>607</v>
      </c>
      <c r="F13" s="283" t="s">
        <v>274</v>
      </c>
      <c r="G13" s="284" t="s">
        <v>615</v>
      </c>
      <c r="H13" s="282">
        <v>5</v>
      </c>
      <c r="I13" s="282">
        <v>4</v>
      </c>
      <c r="J13" s="343">
        <f>I13*H13</f>
        <v>20</v>
      </c>
      <c r="K13" s="283" t="s">
        <v>616</v>
      </c>
      <c r="L13" s="282">
        <v>3</v>
      </c>
      <c r="M13" s="282">
        <v>4</v>
      </c>
      <c r="N13" s="293">
        <f t="shared" si="2"/>
        <v>12</v>
      </c>
      <c r="O13" s="284" t="s">
        <v>610</v>
      </c>
      <c r="P13" s="289" t="s">
        <v>617</v>
      </c>
      <c r="Q13" s="275" t="s">
        <v>80</v>
      </c>
      <c r="R13" s="280"/>
    </row>
    <row r="14" spans="2:18" s="78" customFormat="1" ht="104.25" thickBot="1">
      <c r="C14" s="282" t="s">
        <v>247</v>
      </c>
      <c r="D14" s="282">
        <v>10</v>
      </c>
      <c r="E14" s="283" t="s">
        <v>618</v>
      </c>
      <c r="F14" s="283" t="s">
        <v>269</v>
      </c>
      <c r="G14" s="283" t="s">
        <v>619</v>
      </c>
      <c r="H14" s="282">
        <v>2</v>
      </c>
      <c r="I14" s="282">
        <v>3</v>
      </c>
      <c r="J14" s="344">
        <v>6</v>
      </c>
      <c r="K14" s="283" t="s">
        <v>620</v>
      </c>
      <c r="L14" s="282">
        <v>1</v>
      </c>
      <c r="M14" s="282">
        <v>3</v>
      </c>
      <c r="N14" s="293">
        <f t="shared" si="2"/>
        <v>3</v>
      </c>
      <c r="O14" s="284" t="s">
        <v>621</v>
      </c>
      <c r="P14" s="289" t="s">
        <v>622</v>
      </c>
      <c r="Q14" s="275" t="s">
        <v>80</v>
      </c>
      <c r="R14" s="280" t="s">
        <v>623</v>
      </c>
    </row>
    <row r="15" spans="2:18">
      <c r="O15" s="83"/>
      <c r="P15" s="83"/>
    </row>
    <row r="20" spans="7:7">
      <c r="G20" s="84"/>
    </row>
    <row r="952" spans="6:16">
      <c r="F952" s="81"/>
      <c r="G952" s="81"/>
      <c r="H952" s="81"/>
      <c r="I952" s="81"/>
      <c r="J952" s="81"/>
      <c r="K952" s="81"/>
      <c r="L952" s="81"/>
      <c r="M952" s="81"/>
      <c r="N952" s="81"/>
      <c r="O952" s="81"/>
      <c r="P952" s="81"/>
    </row>
    <row r="958" spans="6:16">
      <c r="F958" s="81"/>
      <c r="G958" s="81"/>
      <c r="H958" s="81"/>
      <c r="I958" s="81"/>
      <c r="J958" s="81"/>
      <c r="K958" s="81"/>
      <c r="L958" s="81"/>
      <c r="M958" s="81"/>
      <c r="N958" s="81"/>
      <c r="O958" s="81"/>
      <c r="P958" s="81"/>
    </row>
  </sheetData>
  <sheetProtection formatCells="0" formatColumns="0" formatRows="0" insertColumns="0" insertRows="0"/>
  <autoFilter ref="B3:R14" xr:uid="{55DC4D68-B535-4E34-B0C9-DB8C3400C696}">
    <filterColumn colId="1" showButton="0"/>
    <filterColumn colId="4" showButton="0"/>
    <filterColumn colId="6" showButton="0"/>
    <filterColumn colId="7" showButton="0"/>
    <filterColumn colId="10" showButton="0"/>
    <filterColumn colId="11" showButton="0"/>
  </autoFilter>
  <mergeCells count="4">
    <mergeCell ref="C3:D3"/>
    <mergeCell ref="F3:G3"/>
    <mergeCell ref="H3:J3"/>
    <mergeCell ref="L3:N3"/>
  </mergeCells>
  <conditionalFormatting sqref="Q5:Q1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8" scale="54" fitToHeight="0" orientation="landscape" r:id="rId1"/>
  <extLst>
    <ext xmlns:x14="http://schemas.microsoft.com/office/spreadsheetml/2009/9/main" uri="{78C0D931-6437-407d-A8EE-F0AAD7539E65}">
      <x14:conditionalFormattings>
        <x14:conditionalFormatting xmlns:xm="http://schemas.microsoft.com/office/excel/2006/main">
          <x14:cfRule type="iconSet" priority="2" id="{F4C9BF26-8C6F-4858-A314-7154584FC5AB}">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Q5:Q13</xm:sqref>
        </x14:conditionalFormatting>
        <x14:conditionalFormatting xmlns:xm="http://schemas.microsoft.com/office/excel/2006/main">
          <x14:cfRule type="iconSet" priority="4" id="{BAA51E35-639A-4AE3-A924-46F8625D6496}">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R19"/>
  <sheetViews>
    <sheetView showGridLines="0" zoomScale="120" zoomScaleNormal="120" zoomScaleSheetLayoutView="40" workbookViewId="0">
      <selection activeCell="B11" sqref="B11"/>
    </sheetView>
  </sheetViews>
  <sheetFormatPr defaultColWidth="8.85546875" defaultRowHeight="15"/>
  <cols>
    <col min="1" max="1" width="32.85546875" style="47" customWidth="1"/>
    <col min="2" max="2" width="5" style="47" bestFit="1" customWidth="1"/>
    <col min="3" max="3" width="18.28515625" style="47" customWidth="1"/>
    <col min="4" max="4" width="27" style="47" customWidth="1"/>
    <col min="5" max="7" width="18.28515625" style="47" customWidth="1"/>
    <col min="8" max="8" width="0.7109375" style="47" customWidth="1"/>
    <col min="9" max="9" width="3.28515625" style="47" customWidth="1"/>
    <col min="10" max="11" width="16.28515625" style="47" customWidth="1"/>
    <col min="12" max="12" width="48.85546875" style="47" customWidth="1"/>
    <col min="13" max="13" width="31.140625" style="47" customWidth="1"/>
    <col min="14" max="14" width="34.28515625" style="47" customWidth="1"/>
    <col min="15" max="15" width="13.28515625" style="47" bestFit="1" customWidth="1"/>
    <col min="16" max="235" width="9.140625" style="47"/>
    <col min="236" max="236" width="4.140625" style="47" bestFit="1" customWidth="1"/>
    <col min="237" max="237" width="16.28515625" style="47" customWidth="1"/>
    <col min="238" max="238" width="3.7109375" style="47" customWidth="1"/>
    <col min="239" max="243" width="20.140625" style="47" customWidth="1"/>
    <col min="244" max="491" width="9.140625" style="47"/>
    <col min="492" max="492" width="4.140625" style="47" bestFit="1" customWidth="1"/>
    <col min="493" max="493" width="16.28515625" style="47" customWidth="1"/>
    <col min="494" max="494" width="3.7109375" style="47" customWidth="1"/>
    <col min="495" max="499" width="20.140625" style="47" customWidth="1"/>
    <col min="500" max="747" width="9.140625" style="47"/>
    <col min="748" max="748" width="4.140625" style="47" bestFit="1" customWidth="1"/>
    <col min="749" max="749" width="16.28515625" style="47" customWidth="1"/>
    <col min="750" max="750" width="3.7109375" style="47" customWidth="1"/>
    <col min="751" max="755" width="20.140625" style="47" customWidth="1"/>
    <col min="756" max="1003" width="9.140625" style="47"/>
    <col min="1004" max="1004" width="4.140625" style="47" bestFit="1" customWidth="1"/>
    <col min="1005" max="1005" width="16.28515625" style="47" customWidth="1"/>
    <col min="1006" max="1006" width="3.7109375" style="47" customWidth="1"/>
    <col min="1007" max="1011" width="20.140625" style="47" customWidth="1"/>
    <col min="1012" max="1259" width="9.140625" style="47"/>
    <col min="1260" max="1260" width="4.140625" style="47" bestFit="1" customWidth="1"/>
    <col min="1261" max="1261" width="16.28515625" style="47" customWidth="1"/>
    <col min="1262" max="1262" width="3.7109375" style="47" customWidth="1"/>
    <col min="1263" max="1267" width="20.140625" style="47" customWidth="1"/>
    <col min="1268" max="1515" width="9.140625" style="47"/>
    <col min="1516" max="1516" width="4.140625" style="47" bestFit="1" customWidth="1"/>
    <col min="1517" max="1517" width="16.28515625" style="47" customWidth="1"/>
    <col min="1518" max="1518" width="3.7109375" style="47" customWidth="1"/>
    <col min="1519" max="1523" width="20.140625" style="47" customWidth="1"/>
    <col min="1524" max="1771" width="9.140625" style="47"/>
    <col min="1772" max="1772" width="4.140625" style="47" bestFit="1" customWidth="1"/>
    <col min="1773" max="1773" width="16.28515625" style="47" customWidth="1"/>
    <col min="1774" max="1774" width="3.7109375" style="47" customWidth="1"/>
    <col min="1775" max="1779" width="20.140625" style="47" customWidth="1"/>
    <col min="1780" max="2027" width="9.140625" style="47"/>
    <col min="2028" max="2028" width="4.140625" style="47" bestFit="1" customWidth="1"/>
    <col min="2029" max="2029" width="16.28515625" style="47" customWidth="1"/>
    <col min="2030" max="2030" width="3.7109375" style="47" customWidth="1"/>
    <col min="2031" max="2035" width="20.140625" style="47" customWidth="1"/>
    <col min="2036" max="2283" width="9.140625" style="47"/>
    <col min="2284" max="2284" width="4.140625" style="47" bestFit="1" customWidth="1"/>
    <col min="2285" max="2285" width="16.28515625" style="47" customWidth="1"/>
    <col min="2286" max="2286" width="3.7109375" style="47" customWidth="1"/>
    <col min="2287" max="2291" width="20.140625" style="47" customWidth="1"/>
    <col min="2292" max="2539" width="9.140625" style="47"/>
    <col min="2540" max="2540" width="4.140625" style="47" bestFit="1" customWidth="1"/>
    <col min="2541" max="2541" width="16.28515625" style="47" customWidth="1"/>
    <col min="2542" max="2542" width="3.7109375" style="47" customWidth="1"/>
    <col min="2543" max="2547" width="20.140625" style="47" customWidth="1"/>
    <col min="2548" max="2795" width="9.140625" style="47"/>
    <col min="2796" max="2796" width="4.140625" style="47" bestFit="1" customWidth="1"/>
    <col min="2797" max="2797" width="16.28515625" style="47" customWidth="1"/>
    <col min="2798" max="2798" width="3.7109375" style="47" customWidth="1"/>
    <col min="2799" max="2803" width="20.140625" style="47" customWidth="1"/>
    <col min="2804" max="3051" width="9.140625" style="47"/>
    <col min="3052" max="3052" width="4.140625" style="47" bestFit="1" customWidth="1"/>
    <col min="3053" max="3053" width="16.28515625" style="47" customWidth="1"/>
    <col min="3054" max="3054" width="3.7109375" style="47" customWidth="1"/>
    <col min="3055" max="3059" width="20.140625" style="47" customWidth="1"/>
    <col min="3060" max="3307" width="9.140625" style="47"/>
    <col min="3308" max="3308" width="4.140625" style="47" bestFit="1" customWidth="1"/>
    <col min="3309" max="3309" width="16.28515625" style="47" customWidth="1"/>
    <col min="3310" max="3310" width="3.7109375" style="47" customWidth="1"/>
    <col min="3311" max="3315" width="20.140625" style="47" customWidth="1"/>
    <col min="3316" max="3563" width="9.140625" style="47"/>
    <col min="3564" max="3564" width="4.140625" style="47" bestFit="1" customWidth="1"/>
    <col min="3565" max="3565" width="16.28515625" style="47" customWidth="1"/>
    <col min="3566" max="3566" width="3.7109375" style="47" customWidth="1"/>
    <col min="3567" max="3571" width="20.140625" style="47" customWidth="1"/>
    <col min="3572" max="3819" width="9.140625" style="47"/>
    <col min="3820" max="3820" width="4.140625" style="47" bestFit="1" customWidth="1"/>
    <col min="3821" max="3821" width="16.28515625" style="47" customWidth="1"/>
    <col min="3822" max="3822" width="3.7109375" style="47" customWidth="1"/>
    <col min="3823" max="3827" width="20.140625" style="47" customWidth="1"/>
    <col min="3828" max="4075" width="9.140625" style="47"/>
    <col min="4076" max="4076" width="4.140625" style="47" bestFit="1" customWidth="1"/>
    <col min="4077" max="4077" width="16.28515625" style="47" customWidth="1"/>
    <col min="4078" max="4078" width="3.7109375" style="47" customWidth="1"/>
    <col min="4079" max="4083" width="20.140625" style="47" customWidth="1"/>
    <col min="4084" max="4331" width="9.140625" style="47"/>
    <col min="4332" max="4332" width="4.140625" style="47" bestFit="1" customWidth="1"/>
    <col min="4333" max="4333" width="16.28515625" style="47" customWidth="1"/>
    <col min="4334" max="4334" width="3.7109375" style="47" customWidth="1"/>
    <col min="4335" max="4339" width="20.140625" style="47" customWidth="1"/>
    <col min="4340" max="4587" width="9.140625" style="47"/>
    <col min="4588" max="4588" width="4.140625" style="47" bestFit="1" customWidth="1"/>
    <col min="4589" max="4589" width="16.28515625" style="47" customWidth="1"/>
    <col min="4590" max="4590" width="3.7109375" style="47" customWidth="1"/>
    <col min="4591" max="4595" width="20.140625" style="47" customWidth="1"/>
    <col min="4596" max="4843" width="9.140625" style="47"/>
    <col min="4844" max="4844" width="4.140625" style="47" bestFit="1" customWidth="1"/>
    <col min="4845" max="4845" width="16.28515625" style="47" customWidth="1"/>
    <col min="4846" max="4846" width="3.7109375" style="47" customWidth="1"/>
    <col min="4847" max="4851" width="20.140625" style="47" customWidth="1"/>
    <col min="4852" max="5099" width="9.140625" style="47"/>
    <col min="5100" max="5100" width="4.140625" style="47" bestFit="1" customWidth="1"/>
    <col min="5101" max="5101" width="16.28515625" style="47" customWidth="1"/>
    <col min="5102" max="5102" width="3.7109375" style="47" customWidth="1"/>
    <col min="5103" max="5107" width="20.140625" style="47" customWidth="1"/>
    <col min="5108" max="5355" width="9.140625" style="47"/>
    <col min="5356" max="5356" width="4.140625" style="47" bestFit="1" customWidth="1"/>
    <col min="5357" max="5357" width="16.28515625" style="47" customWidth="1"/>
    <col min="5358" max="5358" width="3.7109375" style="47" customWidth="1"/>
    <col min="5359" max="5363" width="20.140625" style="47" customWidth="1"/>
    <col min="5364" max="5611" width="9.140625" style="47"/>
    <col min="5612" max="5612" width="4.140625" style="47" bestFit="1" customWidth="1"/>
    <col min="5613" max="5613" width="16.28515625" style="47" customWidth="1"/>
    <col min="5614" max="5614" width="3.7109375" style="47" customWidth="1"/>
    <col min="5615" max="5619" width="20.140625" style="47" customWidth="1"/>
    <col min="5620" max="5867" width="9.140625" style="47"/>
    <col min="5868" max="5868" width="4.140625" style="47" bestFit="1" customWidth="1"/>
    <col min="5869" max="5869" width="16.28515625" style="47" customWidth="1"/>
    <col min="5870" max="5870" width="3.7109375" style="47" customWidth="1"/>
    <col min="5871" max="5875" width="20.140625" style="47" customWidth="1"/>
    <col min="5876" max="6123" width="9.140625" style="47"/>
    <col min="6124" max="6124" width="4.140625" style="47" bestFit="1" customWidth="1"/>
    <col min="6125" max="6125" width="16.28515625" style="47" customWidth="1"/>
    <col min="6126" max="6126" width="3.7109375" style="47" customWidth="1"/>
    <col min="6127" max="6131" width="20.140625" style="47" customWidth="1"/>
    <col min="6132" max="6379" width="9.140625" style="47"/>
    <col min="6380" max="6380" width="4.140625" style="47" bestFit="1" customWidth="1"/>
    <col min="6381" max="6381" width="16.28515625" style="47" customWidth="1"/>
    <col min="6382" max="6382" width="3.7109375" style="47" customWidth="1"/>
    <col min="6383" max="6387" width="20.140625" style="47" customWidth="1"/>
    <col min="6388" max="6635" width="9.140625" style="47"/>
    <col min="6636" max="6636" width="4.140625" style="47" bestFit="1" customWidth="1"/>
    <col min="6637" max="6637" width="16.28515625" style="47" customWidth="1"/>
    <col min="6638" max="6638" width="3.7109375" style="47" customWidth="1"/>
    <col min="6639" max="6643" width="20.140625" style="47" customWidth="1"/>
    <col min="6644" max="6891" width="9.140625" style="47"/>
    <col min="6892" max="6892" width="4.140625" style="47" bestFit="1" customWidth="1"/>
    <col min="6893" max="6893" width="16.28515625" style="47" customWidth="1"/>
    <col min="6894" max="6894" width="3.7109375" style="47" customWidth="1"/>
    <col min="6895" max="6899" width="20.140625" style="47" customWidth="1"/>
    <col min="6900" max="7147" width="9.140625" style="47"/>
    <col min="7148" max="7148" width="4.140625" style="47" bestFit="1" customWidth="1"/>
    <col min="7149" max="7149" width="16.28515625" style="47" customWidth="1"/>
    <col min="7150" max="7150" width="3.7109375" style="47" customWidth="1"/>
    <col min="7151" max="7155" width="20.140625" style="47" customWidth="1"/>
    <col min="7156" max="7403" width="9.140625" style="47"/>
    <col min="7404" max="7404" width="4.140625" style="47" bestFit="1" customWidth="1"/>
    <col min="7405" max="7405" width="16.28515625" style="47" customWidth="1"/>
    <col min="7406" max="7406" width="3.7109375" style="47" customWidth="1"/>
    <col min="7407" max="7411" width="20.140625" style="47" customWidth="1"/>
    <col min="7412" max="7659" width="9.140625" style="47"/>
    <col min="7660" max="7660" width="4.140625" style="47" bestFit="1" customWidth="1"/>
    <col min="7661" max="7661" width="16.28515625" style="47" customWidth="1"/>
    <col min="7662" max="7662" width="3.7109375" style="47" customWidth="1"/>
    <col min="7663" max="7667" width="20.140625" style="47" customWidth="1"/>
    <col min="7668" max="7915" width="9.140625" style="47"/>
    <col min="7916" max="7916" width="4.140625" style="47" bestFit="1" customWidth="1"/>
    <col min="7917" max="7917" width="16.28515625" style="47" customWidth="1"/>
    <col min="7918" max="7918" width="3.7109375" style="47" customWidth="1"/>
    <col min="7919" max="7923" width="20.140625" style="47" customWidth="1"/>
    <col min="7924" max="8171" width="9.140625" style="47"/>
    <col min="8172" max="8172" width="4.140625" style="47" bestFit="1" customWidth="1"/>
    <col min="8173" max="8173" width="16.28515625" style="47" customWidth="1"/>
    <col min="8174" max="8174" width="3.7109375" style="47" customWidth="1"/>
    <col min="8175" max="8179" width="20.140625" style="47" customWidth="1"/>
    <col min="8180" max="8427" width="9.140625" style="47"/>
    <col min="8428" max="8428" width="4.140625" style="47" bestFit="1" customWidth="1"/>
    <col min="8429" max="8429" width="16.28515625" style="47" customWidth="1"/>
    <col min="8430" max="8430" width="3.7109375" style="47" customWidth="1"/>
    <col min="8431" max="8435" width="20.140625" style="47" customWidth="1"/>
    <col min="8436" max="8683" width="9.140625" style="47"/>
    <col min="8684" max="8684" width="4.140625" style="47" bestFit="1" customWidth="1"/>
    <col min="8685" max="8685" width="16.28515625" style="47" customWidth="1"/>
    <col min="8686" max="8686" width="3.7109375" style="47" customWidth="1"/>
    <col min="8687" max="8691" width="20.140625" style="47" customWidth="1"/>
    <col min="8692" max="8939" width="9.140625" style="47"/>
    <col min="8940" max="8940" width="4.140625" style="47" bestFit="1" customWidth="1"/>
    <col min="8941" max="8941" width="16.28515625" style="47" customWidth="1"/>
    <col min="8942" max="8942" width="3.7109375" style="47" customWidth="1"/>
    <col min="8943" max="8947" width="20.140625" style="47" customWidth="1"/>
    <col min="8948" max="9195" width="9.140625" style="47"/>
    <col min="9196" max="9196" width="4.140625" style="47" bestFit="1" customWidth="1"/>
    <col min="9197" max="9197" width="16.28515625" style="47" customWidth="1"/>
    <col min="9198" max="9198" width="3.7109375" style="47" customWidth="1"/>
    <col min="9199" max="9203" width="20.140625" style="47" customWidth="1"/>
    <col min="9204" max="9451" width="9.140625" style="47"/>
    <col min="9452" max="9452" width="4.140625" style="47" bestFit="1" customWidth="1"/>
    <col min="9453" max="9453" width="16.28515625" style="47" customWidth="1"/>
    <col min="9454" max="9454" width="3.7109375" style="47" customWidth="1"/>
    <col min="9455" max="9459" width="20.140625" style="47" customWidth="1"/>
    <col min="9460" max="9707" width="9.140625" style="47"/>
    <col min="9708" max="9708" width="4.140625" style="47" bestFit="1" customWidth="1"/>
    <col min="9709" max="9709" width="16.28515625" style="47" customWidth="1"/>
    <col min="9710" max="9710" width="3.7109375" style="47" customWidth="1"/>
    <col min="9711" max="9715" width="20.140625" style="47" customWidth="1"/>
    <col min="9716" max="9963" width="9.140625" style="47"/>
    <col min="9964" max="9964" width="4.140625" style="47" bestFit="1" customWidth="1"/>
    <col min="9965" max="9965" width="16.28515625" style="47" customWidth="1"/>
    <col min="9966" max="9966" width="3.7109375" style="47" customWidth="1"/>
    <col min="9967" max="9971" width="20.140625" style="47" customWidth="1"/>
    <col min="9972" max="10219" width="9.140625" style="47"/>
    <col min="10220" max="10220" width="4.140625" style="47" bestFit="1" customWidth="1"/>
    <col min="10221" max="10221" width="16.28515625" style="47" customWidth="1"/>
    <col min="10222" max="10222" width="3.7109375" style="47" customWidth="1"/>
    <col min="10223" max="10227" width="20.140625" style="47" customWidth="1"/>
    <col min="10228" max="10475" width="9.140625" style="47"/>
    <col min="10476" max="10476" width="4.140625" style="47" bestFit="1" customWidth="1"/>
    <col min="10477" max="10477" width="16.28515625" style="47" customWidth="1"/>
    <col min="10478" max="10478" width="3.7109375" style="47" customWidth="1"/>
    <col min="10479" max="10483" width="20.140625" style="47" customWidth="1"/>
    <col min="10484" max="10731" width="9.140625" style="47"/>
    <col min="10732" max="10732" width="4.140625" style="47" bestFit="1" customWidth="1"/>
    <col min="10733" max="10733" width="16.28515625" style="47" customWidth="1"/>
    <col min="10734" max="10734" width="3.7109375" style="47" customWidth="1"/>
    <col min="10735" max="10739" width="20.140625" style="47" customWidth="1"/>
    <col min="10740" max="10987" width="9.140625" style="47"/>
    <col min="10988" max="10988" width="4.140625" style="47" bestFit="1" customWidth="1"/>
    <col min="10989" max="10989" width="16.28515625" style="47" customWidth="1"/>
    <col min="10990" max="10990" width="3.7109375" style="47" customWidth="1"/>
    <col min="10991" max="10995" width="20.140625" style="47" customWidth="1"/>
    <col min="10996" max="11243" width="9.140625" style="47"/>
    <col min="11244" max="11244" width="4.140625" style="47" bestFit="1" customWidth="1"/>
    <col min="11245" max="11245" width="16.28515625" style="47" customWidth="1"/>
    <col min="11246" max="11246" width="3.7109375" style="47" customWidth="1"/>
    <col min="11247" max="11251" width="20.140625" style="47" customWidth="1"/>
    <col min="11252" max="11499" width="9.140625" style="47"/>
    <col min="11500" max="11500" width="4.140625" style="47" bestFit="1" customWidth="1"/>
    <col min="11501" max="11501" width="16.28515625" style="47" customWidth="1"/>
    <col min="11502" max="11502" width="3.7109375" style="47" customWidth="1"/>
    <col min="11503" max="11507" width="20.140625" style="47" customWidth="1"/>
    <col min="11508" max="11755" width="9.140625" style="47"/>
    <col min="11756" max="11756" width="4.140625" style="47" bestFit="1" customWidth="1"/>
    <col min="11757" max="11757" width="16.28515625" style="47" customWidth="1"/>
    <col min="11758" max="11758" width="3.7109375" style="47" customWidth="1"/>
    <col min="11759" max="11763" width="20.140625" style="47" customWidth="1"/>
    <col min="11764" max="12011" width="9.140625" style="47"/>
    <col min="12012" max="12012" width="4.140625" style="47" bestFit="1" customWidth="1"/>
    <col min="12013" max="12013" width="16.28515625" style="47" customWidth="1"/>
    <col min="12014" max="12014" width="3.7109375" style="47" customWidth="1"/>
    <col min="12015" max="12019" width="20.140625" style="47" customWidth="1"/>
    <col min="12020" max="12267" width="9.140625" style="47"/>
    <col min="12268" max="12268" width="4.140625" style="47" bestFit="1" customWidth="1"/>
    <col min="12269" max="12269" width="16.28515625" style="47" customWidth="1"/>
    <col min="12270" max="12270" width="3.7109375" style="47" customWidth="1"/>
    <col min="12271" max="12275" width="20.140625" style="47" customWidth="1"/>
    <col min="12276" max="12523" width="9.140625" style="47"/>
    <col min="12524" max="12524" width="4.140625" style="47" bestFit="1" customWidth="1"/>
    <col min="12525" max="12525" width="16.28515625" style="47" customWidth="1"/>
    <col min="12526" max="12526" width="3.7109375" style="47" customWidth="1"/>
    <col min="12527" max="12531" width="20.140625" style="47" customWidth="1"/>
    <col min="12532" max="12779" width="9.140625" style="47"/>
    <col min="12780" max="12780" width="4.140625" style="47" bestFit="1" customWidth="1"/>
    <col min="12781" max="12781" width="16.28515625" style="47" customWidth="1"/>
    <col min="12782" max="12782" width="3.7109375" style="47" customWidth="1"/>
    <col min="12783" max="12787" width="20.140625" style="47" customWidth="1"/>
    <col min="12788" max="13035" width="9.140625" style="47"/>
    <col min="13036" max="13036" width="4.140625" style="47" bestFit="1" customWidth="1"/>
    <col min="13037" max="13037" width="16.28515625" style="47" customWidth="1"/>
    <col min="13038" max="13038" width="3.7109375" style="47" customWidth="1"/>
    <col min="13039" max="13043" width="20.140625" style="47" customWidth="1"/>
    <col min="13044" max="13291" width="9.140625" style="47"/>
    <col min="13292" max="13292" width="4.140625" style="47" bestFit="1" customWidth="1"/>
    <col min="13293" max="13293" width="16.28515625" style="47" customWidth="1"/>
    <col min="13294" max="13294" width="3.7109375" style="47" customWidth="1"/>
    <col min="13295" max="13299" width="20.140625" style="47" customWidth="1"/>
    <col min="13300" max="13547" width="9.140625" style="47"/>
    <col min="13548" max="13548" width="4.140625" style="47" bestFit="1" customWidth="1"/>
    <col min="13549" max="13549" width="16.28515625" style="47" customWidth="1"/>
    <col min="13550" max="13550" width="3.7109375" style="47" customWidth="1"/>
    <col min="13551" max="13555" width="20.140625" style="47" customWidth="1"/>
    <col min="13556" max="13803" width="9.140625" style="47"/>
    <col min="13804" max="13804" width="4.140625" style="47" bestFit="1" customWidth="1"/>
    <col min="13805" max="13805" width="16.28515625" style="47" customWidth="1"/>
    <col min="13806" max="13806" width="3.7109375" style="47" customWidth="1"/>
    <col min="13807" max="13811" width="20.140625" style="47" customWidth="1"/>
    <col min="13812" max="14059" width="9.140625" style="47"/>
    <col min="14060" max="14060" width="4.140625" style="47" bestFit="1" customWidth="1"/>
    <col min="14061" max="14061" width="16.28515625" style="47" customWidth="1"/>
    <col min="14062" max="14062" width="3.7109375" style="47" customWidth="1"/>
    <col min="14063" max="14067" width="20.140625" style="47" customWidth="1"/>
    <col min="14068" max="14315" width="9.140625" style="47"/>
    <col min="14316" max="14316" width="4.140625" style="47" bestFit="1" customWidth="1"/>
    <col min="14317" max="14317" width="16.28515625" style="47" customWidth="1"/>
    <col min="14318" max="14318" width="3.7109375" style="47" customWidth="1"/>
    <col min="14319" max="14323" width="20.140625" style="47" customWidth="1"/>
    <col min="14324" max="14571" width="9.140625" style="47"/>
    <col min="14572" max="14572" width="4.140625" style="47" bestFit="1" customWidth="1"/>
    <col min="14573" max="14573" width="16.28515625" style="47" customWidth="1"/>
    <col min="14574" max="14574" width="3.7109375" style="47" customWidth="1"/>
    <col min="14575" max="14579" width="20.140625" style="47" customWidth="1"/>
    <col min="14580" max="14827" width="9.140625" style="47"/>
    <col min="14828" max="14828" width="4.140625" style="47" bestFit="1" customWidth="1"/>
    <col min="14829" max="14829" width="16.28515625" style="47" customWidth="1"/>
    <col min="14830" max="14830" width="3.7109375" style="47" customWidth="1"/>
    <col min="14831" max="14835" width="20.140625" style="47" customWidth="1"/>
    <col min="14836" max="15083" width="9.140625" style="47"/>
    <col min="15084" max="15084" width="4.140625" style="47" bestFit="1" customWidth="1"/>
    <col min="15085" max="15085" width="16.28515625" style="47" customWidth="1"/>
    <col min="15086" max="15086" width="3.7109375" style="47" customWidth="1"/>
    <col min="15087" max="15091" width="20.140625" style="47" customWidth="1"/>
    <col min="15092" max="15339" width="9.140625" style="47"/>
    <col min="15340" max="15340" width="4.140625" style="47" bestFit="1" customWidth="1"/>
    <col min="15341" max="15341" width="16.28515625" style="47" customWidth="1"/>
    <col min="15342" max="15342" width="3.7109375" style="47" customWidth="1"/>
    <col min="15343" max="15347" width="20.140625" style="47" customWidth="1"/>
    <col min="15348" max="15595" width="9.140625" style="47"/>
    <col min="15596" max="15596" width="4.140625" style="47" bestFit="1" customWidth="1"/>
    <col min="15597" max="15597" width="16.28515625" style="47" customWidth="1"/>
    <col min="15598" max="15598" width="3.7109375" style="47" customWidth="1"/>
    <col min="15599" max="15603" width="20.140625" style="47" customWidth="1"/>
    <col min="15604" max="15851" width="9.140625" style="47"/>
    <col min="15852" max="15852" width="4.140625" style="47" bestFit="1" customWidth="1"/>
    <col min="15853" max="15853" width="16.28515625" style="47" customWidth="1"/>
    <col min="15854" max="15854" width="3.7109375" style="47" customWidth="1"/>
    <col min="15855" max="15859" width="20.140625" style="47" customWidth="1"/>
    <col min="15860" max="16107" width="9.140625" style="47"/>
    <col min="16108" max="16108" width="4.140625" style="47" bestFit="1" customWidth="1"/>
    <col min="16109" max="16109" width="16.28515625" style="47" customWidth="1"/>
    <col min="16110" max="16110" width="3.7109375" style="47" customWidth="1"/>
    <col min="16111" max="16115" width="20.140625" style="47" customWidth="1"/>
    <col min="16116" max="16384" width="9.140625" style="47"/>
  </cols>
  <sheetData>
    <row r="1" spans="1:18" s="39" customFormat="1" ht="26.25">
      <c r="A1" s="35" t="s">
        <v>624</v>
      </c>
      <c r="B1" s="36"/>
      <c r="C1" s="37"/>
      <c r="D1" s="38"/>
      <c r="G1" s="38"/>
      <c r="H1" s="38"/>
      <c r="I1" s="40"/>
      <c r="J1" s="41"/>
      <c r="K1" s="735"/>
      <c r="L1" s="735"/>
      <c r="M1" s="42"/>
      <c r="N1" s="43"/>
      <c r="O1" s="43"/>
      <c r="P1" s="41"/>
      <c r="Q1" s="44"/>
      <c r="R1" s="45"/>
    </row>
    <row r="2" spans="1:18" ht="18" customHeight="1">
      <c r="A2" s="736"/>
      <c r="B2" s="737"/>
      <c r="C2" s="737"/>
      <c r="D2" s="737"/>
      <c r="E2" s="737"/>
      <c r="F2" s="737"/>
      <c r="G2" s="737"/>
      <c r="H2" s="737"/>
      <c r="I2" s="737"/>
      <c r="J2" s="46"/>
      <c r="K2" s="46"/>
    </row>
    <row r="3" spans="1:18" ht="36" customHeight="1" thickBot="1">
      <c r="A3" s="48" t="s">
        <v>100</v>
      </c>
      <c r="B3" s="49"/>
      <c r="C3" s="738" t="s">
        <v>283</v>
      </c>
      <c r="D3" s="738"/>
      <c r="E3" s="738"/>
      <c r="F3" s="738"/>
      <c r="G3" s="738"/>
      <c r="H3" s="50"/>
      <c r="J3" s="739" t="s">
        <v>284</v>
      </c>
      <c r="K3" s="740"/>
      <c r="L3" s="740"/>
      <c r="M3" s="741"/>
    </row>
    <row r="4" spans="1:18" ht="4.5" customHeight="1" thickTop="1" thickBot="1">
      <c r="A4" s="51"/>
      <c r="B4" s="52"/>
      <c r="C4" s="52"/>
      <c r="D4" s="52"/>
      <c r="E4" s="53"/>
      <c r="F4" s="54"/>
      <c r="G4" s="55"/>
      <c r="H4" s="56"/>
      <c r="J4" s="742"/>
      <c r="K4" s="743"/>
      <c r="L4" s="743"/>
      <c r="M4" s="744"/>
    </row>
    <row r="5" spans="1:18" ht="90" customHeight="1" thickTop="1" thickBot="1">
      <c r="A5" s="565" t="s">
        <v>285</v>
      </c>
      <c r="B5" s="566">
        <v>5</v>
      </c>
      <c r="C5" s="567">
        <v>5</v>
      </c>
      <c r="D5" s="568">
        <v>10</v>
      </c>
      <c r="E5" s="569">
        <v>15</v>
      </c>
      <c r="F5" s="570">
        <v>20</v>
      </c>
      <c r="G5" s="571">
        <v>25</v>
      </c>
      <c r="H5" s="572"/>
      <c r="J5" s="57" t="s">
        <v>102</v>
      </c>
      <c r="K5" s="58" t="s">
        <v>107</v>
      </c>
      <c r="L5" s="745" t="s">
        <v>286</v>
      </c>
      <c r="M5" s="746"/>
    </row>
    <row r="6" spans="1:18" ht="48.75" thickTop="1" thickBot="1">
      <c r="A6" s="573" t="s">
        <v>287</v>
      </c>
      <c r="B6" s="574">
        <v>4</v>
      </c>
      <c r="C6" s="575">
        <v>4</v>
      </c>
      <c r="D6" s="567">
        <v>8</v>
      </c>
      <c r="E6" s="568">
        <v>12</v>
      </c>
      <c r="F6" s="576">
        <v>16</v>
      </c>
      <c r="G6" s="570">
        <v>20</v>
      </c>
      <c r="H6" s="577"/>
      <c r="J6" s="573" t="s">
        <v>259</v>
      </c>
      <c r="K6" s="578" t="s">
        <v>288</v>
      </c>
      <c r="L6" s="727" t="s">
        <v>289</v>
      </c>
      <c r="M6" s="728"/>
    </row>
    <row r="7" spans="1:18" ht="80.25" thickTop="1" thickBot="1">
      <c r="A7" s="59" t="s">
        <v>290</v>
      </c>
      <c r="B7" s="579">
        <v>3</v>
      </c>
      <c r="C7" s="580">
        <v>3</v>
      </c>
      <c r="D7" s="581">
        <v>6</v>
      </c>
      <c r="E7" s="567">
        <v>9</v>
      </c>
      <c r="F7" s="568">
        <v>12</v>
      </c>
      <c r="G7" s="582">
        <v>15</v>
      </c>
      <c r="H7" s="583"/>
      <c r="J7" s="584" t="s">
        <v>258</v>
      </c>
      <c r="K7" s="585" t="s">
        <v>291</v>
      </c>
      <c r="L7" s="729" t="s">
        <v>292</v>
      </c>
      <c r="M7" s="730"/>
    </row>
    <row r="8" spans="1:18" ht="80.25" thickTop="1" thickBot="1">
      <c r="A8" s="586" t="s">
        <v>293</v>
      </c>
      <c r="B8" s="587">
        <v>2</v>
      </c>
      <c r="C8" s="588">
        <v>2</v>
      </c>
      <c r="D8" s="589">
        <v>4</v>
      </c>
      <c r="E8" s="575">
        <v>6</v>
      </c>
      <c r="F8" s="567">
        <v>8</v>
      </c>
      <c r="G8" s="568">
        <v>10</v>
      </c>
      <c r="H8" s="590"/>
      <c r="J8" s="591" t="s">
        <v>257</v>
      </c>
      <c r="K8" s="592" t="s">
        <v>294</v>
      </c>
      <c r="L8" s="731" t="s">
        <v>295</v>
      </c>
      <c r="M8" s="732"/>
    </row>
    <row r="9" spans="1:18" ht="63.75" thickTop="1">
      <c r="A9" s="586" t="s">
        <v>296</v>
      </c>
      <c r="B9" s="587">
        <v>1</v>
      </c>
      <c r="C9" s="593">
        <v>1</v>
      </c>
      <c r="D9" s="594">
        <v>2</v>
      </c>
      <c r="E9" s="580">
        <v>3</v>
      </c>
      <c r="F9" s="581">
        <v>4</v>
      </c>
      <c r="G9" s="567">
        <v>5</v>
      </c>
      <c r="H9" s="590"/>
      <c r="J9" s="595" t="s">
        <v>256</v>
      </c>
      <c r="K9" s="596" t="s">
        <v>297</v>
      </c>
      <c r="L9" s="733" t="s">
        <v>298</v>
      </c>
      <c r="M9" s="734"/>
    </row>
    <row r="10" spans="1:18" ht="24" customHeight="1">
      <c r="A10" s="587" t="s">
        <v>299</v>
      </c>
      <c r="B10" s="587"/>
      <c r="C10" s="587">
        <v>1</v>
      </c>
      <c r="D10" s="597">
        <v>2</v>
      </c>
      <c r="E10" s="598">
        <v>3</v>
      </c>
      <c r="F10" s="599">
        <v>4</v>
      </c>
      <c r="G10" s="600">
        <v>5</v>
      </c>
      <c r="H10" s="590"/>
      <c r="L10" s="601" t="s">
        <v>300</v>
      </c>
    </row>
    <row r="11" spans="1:18" ht="42">
      <c r="A11" s="60" t="s">
        <v>301</v>
      </c>
      <c r="B11" s="602"/>
      <c r="C11" s="586" t="s">
        <v>302</v>
      </c>
      <c r="D11" s="586" t="s">
        <v>303</v>
      </c>
      <c r="E11" s="603" t="s">
        <v>304</v>
      </c>
      <c r="F11" s="604" t="s">
        <v>305</v>
      </c>
      <c r="G11" s="605" t="s">
        <v>306</v>
      </c>
      <c r="H11" s="606"/>
    </row>
    <row r="12" spans="1:18" ht="21">
      <c r="A12" s="61"/>
      <c r="B12" s="607" t="s">
        <v>48</v>
      </c>
      <c r="C12" s="608"/>
      <c r="D12" s="608"/>
      <c r="E12" s="608"/>
      <c r="F12" s="608"/>
      <c r="G12" s="608"/>
      <c r="H12" s="608"/>
    </row>
    <row r="13" spans="1:18" ht="31.5">
      <c r="A13" s="62"/>
      <c r="B13" s="608"/>
      <c r="C13" s="586" t="s">
        <v>302</v>
      </c>
      <c r="D13" s="586" t="s">
        <v>303</v>
      </c>
      <c r="E13" s="586" t="s">
        <v>304</v>
      </c>
      <c r="F13" s="586" t="s">
        <v>305</v>
      </c>
      <c r="G13" s="586" t="s">
        <v>306</v>
      </c>
      <c r="H13" s="608"/>
    </row>
    <row r="14" spans="1:18" ht="75">
      <c r="A14" s="57" t="s">
        <v>307</v>
      </c>
      <c r="B14" s="608"/>
      <c r="C14" s="63" t="s">
        <v>308</v>
      </c>
      <c r="D14" s="63" t="s">
        <v>309</v>
      </c>
      <c r="E14" s="63" t="s">
        <v>310</v>
      </c>
      <c r="F14" s="63" t="s">
        <v>311</v>
      </c>
      <c r="G14" s="63" t="s">
        <v>312</v>
      </c>
      <c r="H14" s="64"/>
      <c r="I14" s="609"/>
    </row>
    <row r="15" spans="1:18" ht="120">
      <c r="A15" s="57" t="s">
        <v>313</v>
      </c>
      <c r="B15" s="608"/>
      <c r="C15" s="63" t="s">
        <v>314</v>
      </c>
      <c r="D15" s="63" t="s">
        <v>315</v>
      </c>
      <c r="E15" s="63" t="s">
        <v>316</v>
      </c>
      <c r="F15" s="63" t="s">
        <v>317</v>
      </c>
      <c r="G15" s="63" t="s">
        <v>318</v>
      </c>
      <c r="H15" s="64"/>
    </row>
    <row r="16" spans="1:18" ht="90">
      <c r="A16" s="57" t="s">
        <v>319</v>
      </c>
      <c r="C16" s="63" t="s">
        <v>320</v>
      </c>
      <c r="D16" s="63" t="s">
        <v>321</v>
      </c>
      <c r="E16" s="63" t="s">
        <v>322</v>
      </c>
      <c r="F16" s="63" t="s">
        <v>323</v>
      </c>
      <c r="G16" s="63" t="s">
        <v>324</v>
      </c>
      <c r="H16" s="64"/>
    </row>
    <row r="17" spans="1:10" ht="105">
      <c r="A17" s="57" t="s">
        <v>325</v>
      </c>
      <c r="C17" s="63" t="s">
        <v>326</v>
      </c>
      <c r="D17" s="63" t="s">
        <v>327</v>
      </c>
      <c r="E17" s="63" t="s">
        <v>328</v>
      </c>
      <c r="F17" s="63" t="s">
        <v>329</v>
      </c>
      <c r="G17" s="63" t="s">
        <v>330</v>
      </c>
      <c r="H17" s="64"/>
    </row>
    <row r="19" spans="1:10">
      <c r="J19" s="326"/>
    </row>
  </sheetData>
  <mergeCells count="10">
    <mergeCell ref="L6:M6"/>
    <mergeCell ref="L7:M7"/>
    <mergeCell ref="L8:M8"/>
    <mergeCell ref="L9:M9"/>
    <mergeCell ref="K1:L1"/>
    <mergeCell ref="A2:I2"/>
    <mergeCell ref="C3:G3"/>
    <mergeCell ref="J3:M3"/>
    <mergeCell ref="J4:M4"/>
    <mergeCell ref="L5:M5"/>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31F0-C489-4A35-B00D-EAC0D3053DE4}">
  <dimension ref="A1"/>
  <sheetViews>
    <sheetView workbookViewId="0"/>
  </sheetViews>
  <sheetFormatPr defaultColWidth="8.85546875"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J42"/>
  <sheetViews>
    <sheetView showGridLines="0" topLeftCell="A7" zoomScale="140" zoomScaleNormal="140" zoomScalePageLayoutView="55" workbookViewId="0">
      <selection activeCell="A31" sqref="A31"/>
    </sheetView>
  </sheetViews>
  <sheetFormatPr defaultColWidth="8.7109375" defaultRowHeight="15"/>
  <cols>
    <col min="1" max="1" width="91.28515625" style="22" customWidth="1"/>
    <col min="2" max="2" width="8.140625" style="22" bestFit="1" customWidth="1"/>
    <col min="3" max="3" width="8.7109375" style="22"/>
    <col min="4" max="4" width="27" style="22" customWidth="1"/>
    <col min="5" max="16384" width="8.7109375" style="22"/>
  </cols>
  <sheetData>
    <row r="2" spans="1:2">
      <c r="A2" s="73" t="s">
        <v>38</v>
      </c>
      <c r="B2" s="74"/>
    </row>
    <row r="3" spans="1:2">
      <c r="A3" s="74"/>
      <c r="B3" s="74"/>
    </row>
    <row r="4" spans="1:2">
      <c r="A4" s="65" t="s">
        <v>39</v>
      </c>
      <c r="B4" s="65" t="s">
        <v>40</v>
      </c>
    </row>
    <row r="5" spans="1:2">
      <c r="A5" s="74"/>
      <c r="B5" s="74"/>
    </row>
    <row r="6" spans="1:2">
      <c r="A6" s="65" t="s">
        <v>41</v>
      </c>
      <c r="B6" s="65" t="s">
        <v>42</v>
      </c>
    </row>
    <row r="7" spans="1:2">
      <c r="A7" s="74"/>
      <c r="B7" s="74"/>
    </row>
    <row r="8" spans="1:2">
      <c r="A8" s="65" t="s">
        <v>43</v>
      </c>
      <c r="B8" s="65" t="s">
        <v>44</v>
      </c>
    </row>
    <row r="9" spans="1:2">
      <c r="A9" s="74"/>
      <c r="B9" s="74"/>
    </row>
    <row r="10" spans="1:2">
      <c r="A10" s="65" t="s">
        <v>45</v>
      </c>
      <c r="B10" s="65" t="s">
        <v>46</v>
      </c>
    </row>
    <row r="11" spans="1:2">
      <c r="A11" s="74"/>
      <c r="B11" s="74"/>
    </row>
    <row r="12" spans="1:2">
      <c r="A12" s="74" t="s">
        <v>47</v>
      </c>
      <c r="B12" s="298" t="s">
        <v>48</v>
      </c>
    </row>
    <row r="13" spans="1:2">
      <c r="A13" s="74"/>
      <c r="B13" s="74"/>
    </row>
    <row r="14" spans="1:2">
      <c r="A14" s="65" t="s">
        <v>49</v>
      </c>
      <c r="B14" s="65" t="s">
        <v>50</v>
      </c>
    </row>
    <row r="15" spans="1:2">
      <c r="A15" s="65"/>
      <c r="B15" s="65"/>
    </row>
    <row r="16" spans="1:2">
      <c r="A16" s="65" t="s">
        <v>51</v>
      </c>
      <c r="B16" s="65" t="s">
        <v>52</v>
      </c>
    </row>
    <row r="17" spans="1:10">
      <c r="A17" s="74"/>
      <c r="B17" s="74"/>
    </row>
    <row r="18" spans="1:10">
      <c r="A18" s="73" t="s">
        <v>53</v>
      </c>
      <c r="B18" s="74"/>
    </row>
    <row r="19" spans="1:10">
      <c r="A19" s="74"/>
      <c r="B19" s="74"/>
      <c r="J19" s="274"/>
    </row>
    <row r="20" spans="1:10">
      <c r="A20" s="75" t="s">
        <v>54</v>
      </c>
      <c r="B20" s="74"/>
    </row>
    <row r="21" spans="1:10" customFormat="1" ht="12.75"/>
    <row r="22" spans="1:10">
      <c r="A22" s="75" t="s">
        <v>55</v>
      </c>
      <c r="B22" s="74"/>
    </row>
    <row r="23" spans="1:10" ht="120">
      <c r="A23" s="77" t="s">
        <v>56</v>
      </c>
      <c r="B23" s="74"/>
    </row>
    <row r="24" spans="1:10">
      <c r="A24" s="274"/>
    </row>
    <row r="25" spans="1:10" ht="43.5" customHeight="1">
      <c r="A25" s="76" t="s">
        <v>57</v>
      </c>
      <c r="B25" s="74"/>
    </row>
    <row r="26" spans="1:10" ht="30">
      <c r="A26" s="77" t="s">
        <v>58</v>
      </c>
      <c r="B26" s="74"/>
    </row>
    <row r="27" spans="1:10" ht="30">
      <c r="A27" s="272" t="s">
        <v>59</v>
      </c>
      <c r="B27" s="74"/>
    </row>
    <row r="28" spans="1:10">
      <c r="A28" s="272"/>
      <c r="B28" s="74"/>
    </row>
    <row r="29" spans="1:10">
      <c r="A29" s="296" t="s">
        <v>60</v>
      </c>
      <c r="B29" s="74"/>
    </row>
    <row r="30" spans="1:10" ht="45">
      <c r="A30" s="295" t="s">
        <v>61</v>
      </c>
      <c r="B30" s="74"/>
    </row>
    <row r="31" spans="1:10">
      <c r="A31" s="77"/>
      <c r="B31" s="74"/>
    </row>
    <row r="32" spans="1:10">
      <c r="A32" s="75" t="s">
        <v>62</v>
      </c>
      <c r="B32" s="74"/>
    </row>
    <row r="33" spans="1:2">
      <c r="A33" s="77" t="s">
        <v>63</v>
      </c>
      <c r="B33" s="74"/>
    </row>
    <row r="34" spans="1:2">
      <c r="A34" s="74"/>
      <c r="B34" s="74"/>
    </row>
    <row r="35" spans="1:2">
      <c r="A35" s="75" t="s">
        <v>64</v>
      </c>
      <c r="B35" s="74"/>
    </row>
    <row r="36" spans="1:2" ht="105">
      <c r="A36" s="272" t="s">
        <v>65</v>
      </c>
      <c r="B36" s="74"/>
    </row>
    <row r="37" spans="1:2">
      <c r="A37" s="75"/>
      <c r="B37" s="74"/>
    </row>
    <row r="38" spans="1:2">
      <c r="A38" s="75"/>
      <c r="B38" s="74"/>
    </row>
    <row r="39" spans="1:2">
      <c r="A39" s="77"/>
    </row>
    <row r="40" spans="1:2">
      <c r="A40" s="77"/>
    </row>
    <row r="41" spans="1:2">
      <c r="A41" s="65"/>
    </row>
    <row r="42" spans="1:2">
      <c r="A42" s="72"/>
    </row>
  </sheetData>
  <printOptions horizontalCentered="1"/>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R886"/>
  <sheetViews>
    <sheetView showGridLines="0" tabSelected="1" zoomScale="90" zoomScaleNormal="90" zoomScaleSheetLayoutView="55" zoomScalePageLayoutView="10" workbookViewId="0">
      <selection activeCell="D40" sqref="D40"/>
    </sheetView>
  </sheetViews>
  <sheetFormatPr defaultColWidth="9.140625" defaultRowHeight="15"/>
  <cols>
    <col min="1" max="1" width="32.85546875" style="4" customWidth="1"/>
    <col min="2" max="2" width="5" style="2" bestFit="1" customWidth="1"/>
    <col min="3" max="3" width="30.140625" style="2" bestFit="1" customWidth="1"/>
    <col min="4" max="4" width="98.28515625" style="6" customWidth="1"/>
    <col min="5" max="6" width="6.7109375" style="2" customWidth="1"/>
    <col min="7" max="7" width="10.7109375" style="2" customWidth="1"/>
    <col min="8" max="8" width="40.7109375" style="3" hidden="1" customWidth="1"/>
    <col min="9" max="9" width="40.7109375" style="4" hidden="1" customWidth="1"/>
    <col min="10" max="11" width="6.7109375" style="2" customWidth="1"/>
    <col min="12" max="12" width="10.7109375" style="2" customWidth="1"/>
    <col min="13" max="13" width="0.85546875" style="11" customWidth="1"/>
    <col min="14" max="14" width="13.7109375" style="29" customWidth="1"/>
    <col min="15" max="15" width="0.85546875" style="4" customWidth="1"/>
    <col min="16" max="16" width="13.7109375" style="10" customWidth="1"/>
    <col min="17" max="17" width="13.7109375" style="28" customWidth="1"/>
    <col min="18" max="24" width="9.140625" style="18"/>
    <col min="25" max="25" width="33.28515625" style="18" customWidth="1"/>
    <col min="26" max="226" width="9.140625" style="18"/>
    <col min="227" max="16384" width="9.140625" style="4"/>
  </cols>
  <sheetData>
    <row r="1" spans="1:226" ht="26.25">
      <c r="A1" s="26" t="s">
        <v>66</v>
      </c>
      <c r="B1" s="4"/>
      <c r="C1" s="4"/>
      <c r="D1" s="15"/>
      <c r="E1" s="9"/>
      <c r="F1" s="27"/>
      <c r="G1" s="9"/>
      <c r="H1" s="1"/>
      <c r="I1" s="5"/>
      <c r="J1" s="4"/>
      <c r="K1" s="4"/>
      <c r="L1" s="4"/>
      <c r="M1" s="4"/>
      <c r="P1" s="4"/>
      <c r="Q1" s="86"/>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row>
    <row r="2" spans="1:226">
      <c r="B2" s="12"/>
      <c r="C2" s="12"/>
      <c r="D2" s="19"/>
      <c r="H2" s="4"/>
      <c r="K2" s="4"/>
      <c r="L2" s="4"/>
      <c r="M2" s="4"/>
    </row>
    <row r="3" spans="1:226" s="7" customFormat="1" ht="14.45" customHeight="1">
      <c r="A3" s="641" t="s">
        <v>67</v>
      </c>
      <c r="B3" s="642"/>
      <c r="C3" s="642"/>
      <c r="D3" s="643"/>
      <c r="E3" s="640" t="s">
        <v>68</v>
      </c>
      <c r="F3" s="640"/>
      <c r="G3" s="640"/>
      <c r="H3" s="25"/>
      <c r="I3" s="25"/>
      <c r="J3" s="640" t="s">
        <v>69</v>
      </c>
      <c r="K3" s="640"/>
      <c r="L3" s="640"/>
      <c r="M3" s="25"/>
      <c r="N3" s="30" t="s">
        <v>70</v>
      </c>
      <c r="O3" s="25"/>
      <c r="P3" s="89"/>
      <c r="Q3" s="9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row>
    <row r="4" spans="1:226" s="8" customFormat="1" ht="70.5" customHeight="1">
      <c r="A4" s="13" t="str">
        <f>'Regional Strat Risk Reg'!A4</f>
        <v>Originating Reference</v>
      </c>
      <c r="B4" s="24" t="str">
        <f>'Regional Strat Risk Reg'!B4</f>
        <v>Rank</v>
      </c>
      <c r="C4" s="24" t="str">
        <f>'Regional Strat Risk Reg'!C4</f>
        <v>Ref to Regional Strategy</v>
      </c>
      <c r="D4" s="24" t="s">
        <v>71</v>
      </c>
      <c r="E4" s="23" t="s">
        <v>72</v>
      </c>
      <c r="F4" s="23" t="s">
        <v>73</v>
      </c>
      <c r="G4" s="23" t="s">
        <v>74</v>
      </c>
      <c r="H4" s="13" t="s">
        <v>75</v>
      </c>
      <c r="I4" s="13" t="s">
        <v>76</v>
      </c>
      <c r="J4" s="23" t="s">
        <v>72</v>
      </c>
      <c r="K4" s="32" t="s">
        <v>73</v>
      </c>
      <c r="L4" s="23" t="s">
        <v>74</v>
      </c>
      <c r="M4" s="33"/>
      <c r="N4" s="31" t="s">
        <v>77</v>
      </c>
      <c r="O4" s="23"/>
      <c r="P4" s="85" t="s">
        <v>78</v>
      </c>
      <c r="Q4" s="87" t="s">
        <v>79</v>
      </c>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row>
    <row r="5" spans="1:226" ht="26.25">
      <c r="A5" s="519" t="str">
        <f>'Regional Strat Risk Reg'!A5</f>
        <v>FINANCIAL</v>
      </c>
      <c r="B5" s="519">
        <f>'Regional Strat Risk Reg'!B5</f>
        <v>0</v>
      </c>
      <c r="C5" s="520">
        <f>'Regional Strat Risk Reg'!C5</f>
        <v>0</v>
      </c>
      <c r="D5" s="91">
        <f>IFERROR(LEFT('Regional Strat Risk Reg'!D5,FIND(".",'Regional Strat Risk Reg'!D5)),0)</f>
        <v>0</v>
      </c>
      <c r="E5" s="519">
        <f>'Regional Strat Risk Reg'!G5</f>
        <v>0</v>
      </c>
      <c r="F5" s="519">
        <f>'Regional Strat Risk Reg'!H5</f>
        <v>0</v>
      </c>
      <c r="G5" s="519">
        <f t="shared" ref="G5:G39" si="0">F5*E5</f>
        <v>0</v>
      </c>
      <c r="H5" s="519"/>
      <c r="I5" s="519"/>
      <c r="J5" s="519">
        <f>'Regional Strat Risk Reg'!K5</f>
        <v>0</v>
      </c>
      <c r="K5" s="519">
        <f>'Regional Strat Risk Reg'!L5</f>
        <v>0</v>
      </c>
      <c r="L5" s="519">
        <f>K$5*J$5</f>
        <v>0</v>
      </c>
      <c r="M5" s="521"/>
      <c r="N5" s="519"/>
      <c r="O5" s="522"/>
      <c r="P5" s="88"/>
      <c r="Q5" s="519"/>
    </row>
    <row r="6" spans="1:226" ht="43.5" customHeight="1">
      <c r="A6" s="519" t="str">
        <f>'Regional Strat Risk Reg'!A6</f>
        <v>A</v>
      </c>
      <c r="B6" s="519">
        <f>'Regional Strat Risk Reg'!B6</f>
        <v>1</v>
      </c>
      <c r="C6" s="520" t="str">
        <f>'Regional Strat Risk Reg'!C6</f>
        <v>2.6; 3.4; 4.2; 4.3</v>
      </c>
      <c r="D6" s="91" t="str">
        <f>IFERROR(LEFT('Regional Strat Risk Reg'!D6,FIND(".",'Regional Strat Risk Reg'!D6)),0)</f>
        <v>Inability to maintain operating budget while delivering high quality, relevant and responsive education.</v>
      </c>
      <c r="E6" s="519">
        <f>'Regional Strat Risk Reg'!G6</f>
        <v>5</v>
      </c>
      <c r="F6" s="519">
        <f>'Regional Strat Risk Reg'!H6</f>
        <v>5</v>
      </c>
      <c r="G6" s="519">
        <f t="shared" si="0"/>
        <v>25</v>
      </c>
      <c r="H6" s="519"/>
      <c r="I6" s="519"/>
      <c r="J6" s="519">
        <f>'Regional Strat Risk Reg'!K6</f>
        <v>4</v>
      </c>
      <c r="K6" s="519">
        <f>'Regional Strat Risk Reg'!L6</f>
        <v>5</v>
      </c>
      <c r="L6" s="519">
        <f t="shared" ref="L6:L39" si="1">K6*J6</f>
        <v>20</v>
      </c>
      <c r="M6" s="521"/>
      <c r="N6" s="519" t="str">
        <f>'Strat Risk Profile &amp; Scorin'!K7</f>
        <v>10-19</v>
      </c>
      <c r="O6" s="522"/>
      <c r="P6" s="88" t="s">
        <v>80</v>
      </c>
      <c r="Q6" s="519" t="str">
        <f>IF(L6&gt;(IFERROR(RIGHT(N6,FIND("-",N6)-1),0)-0),"Y","N")</f>
        <v>Y</v>
      </c>
      <c r="S6" s="92"/>
    </row>
    <row r="7" spans="1:226" ht="26.25">
      <c r="A7" s="519" t="str">
        <f>'Regional Strat Risk Reg'!A7</f>
        <v>D</v>
      </c>
      <c r="B7" s="519">
        <f>'Regional Strat Risk Reg'!B7</f>
        <v>2</v>
      </c>
      <c r="C7" s="520" t="str">
        <f>'Regional Strat Risk Reg'!C7</f>
        <v>2.6; 3.4; 4.2; 4.3</v>
      </c>
      <c r="D7" s="91" t="str">
        <f>IFERROR(LEFT('Regional Strat Risk Reg'!D7,FIND(".",'Regional Strat Risk Reg'!D7)),0)</f>
        <v>Inability to secure appropriate levels of funding to respond to operational &amp; strategic priorities.</v>
      </c>
      <c r="E7" s="519">
        <f>'Regional Strat Risk Reg'!G7</f>
        <v>5</v>
      </c>
      <c r="F7" s="519">
        <f>'Regional Strat Risk Reg'!H7</f>
        <v>5</v>
      </c>
      <c r="G7" s="519">
        <f t="shared" ref="G7:G35" si="2">F7*E7</f>
        <v>25</v>
      </c>
      <c r="H7" s="519"/>
      <c r="I7" s="519"/>
      <c r="J7" s="519">
        <f>'Regional Strat Risk Reg'!K7</f>
        <v>5</v>
      </c>
      <c r="K7" s="519">
        <f>'Regional Strat Risk Reg'!L7</f>
        <v>4</v>
      </c>
      <c r="L7" s="519">
        <f t="shared" ref="L7:L35" si="3">K7*J7</f>
        <v>20</v>
      </c>
      <c r="M7" s="521"/>
      <c r="N7" s="519" t="str">
        <f>'Strat Risk Profile &amp; Scorin'!K7</f>
        <v>10-19</v>
      </c>
      <c r="O7" s="522"/>
      <c r="P7" s="88" t="s">
        <v>80</v>
      </c>
      <c r="Q7" s="519" t="str">
        <f t="shared" ref="Q7:Q31" si="4">IF(L7&gt;(IFERROR(RIGHT(N7,FIND("-",N7)-1),0)-0),"Y","N")</f>
        <v>Y</v>
      </c>
    </row>
    <row r="8" spans="1:226" ht="26.25">
      <c r="A8" s="519" t="str">
        <f>'Regional Strat Risk Reg'!A8</f>
        <v>B</v>
      </c>
      <c r="B8" s="519">
        <f>'Regional Strat Risk Reg'!B8</f>
        <v>4</v>
      </c>
      <c r="C8" s="520" t="str">
        <f>'Regional Strat Risk Reg'!C8</f>
        <v>2.6; 3.4; 4.2; 4.3</v>
      </c>
      <c r="D8" s="91" t="str">
        <f>IFERROR(LEFT('Regional Strat Risk Reg'!D8,FIND(".",'Regional Strat Risk Reg'!D8)),0)</f>
        <v>Failure to manage budgets, processes and controls appropriately.</v>
      </c>
      <c r="E8" s="519">
        <v>3</v>
      </c>
      <c r="F8" s="519">
        <f>'Regional Strat Risk Reg'!H8</f>
        <v>4</v>
      </c>
      <c r="G8" s="519">
        <f t="shared" si="2"/>
        <v>12</v>
      </c>
      <c r="H8" s="519"/>
      <c r="I8" s="519"/>
      <c r="J8" s="519">
        <f>'Regional Strat Risk Reg'!K8</f>
        <v>3</v>
      </c>
      <c r="K8" s="519">
        <f>'Regional Strat Risk Reg'!L8</f>
        <v>4</v>
      </c>
      <c r="L8" s="519">
        <f t="shared" si="3"/>
        <v>12</v>
      </c>
      <c r="M8" s="521"/>
      <c r="N8" s="519" t="str">
        <f>'Strat Risk Profile &amp; Scorin'!K7</f>
        <v>10-19</v>
      </c>
      <c r="O8" s="522"/>
      <c r="P8" s="88" t="s">
        <v>80</v>
      </c>
      <c r="Q8" s="519" t="str">
        <f t="shared" si="4"/>
        <v>N</v>
      </c>
    </row>
    <row r="9" spans="1:226" ht="26.25">
      <c r="A9" s="519" t="str">
        <f>'Regional Strat Risk Reg'!A9</f>
        <v>C</v>
      </c>
      <c r="B9" s="519">
        <f>'Regional Strat Risk Reg'!B9</f>
        <v>10</v>
      </c>
      <c r="C9" s="520" t="str">
        <f>'Regional Strat Risk Reg'!C9</f>
        <v xml:space="preserve">1.1; 1.6; 1.7; 3.3; </v>
      </c>
      <c r="D9" s="91" t="str">
        <f>IFERROR(LEFT('Regional Strat Risk Reg'!D9,FIND(".",'Regional Strat Risk Reg'!D9)),0)</f>
        <v>Inability to secure sufficient student support funding.</v>
      </c>
      <c r="E9" s="519">
        <f>'Regional Strat Risk Reg'!G9</f>
        <v>3</v>
      </c>
      <c r="F9" s="519">
        <f>'Regional Strat Risk Reg'!H9</f>
        <v>4</v>
      </c>
      <c r="G9" s="519">
        <f t="shared" si="2"/>
        <v>12</v>
      </c>
      <c r="H9" s="519"/>
      <c r="I9" s="519"/>
      <c r="J9" s="519">
        <f>'Regional Strat Risk Reg'!K9</f>
        <v>2</v>
      </c>
      <c r="K9" s="519">
        <f>'Regional Strat Risk Reg'!L9</f>
        <v>3</v>
      </c>
      <c r="L9" s="519">
        <f t="shared" si="3"/>
        <v>6</v>
      </c>
      <c r="M9" s="521"/>
      <c r="N9" s="519" t="str">
        <f>'Strat Risk Profile &amp; Scorin'!K7</f>
        <v>10-19</v>
      </c>
      <c r="O9" s="522"/>
      <c r="P9" s="88" t="s">
        <v>80</v>
      </c>
      <c r="Q9" s="519" t="str">
        <f t="shared" si="4"/>
        <v>N</v>
      </c>
    </row>
    <row r="10" spans="1:226" ht="26.25">
      <c r="A10" s="519" t="str">
        <f>'Regional Strat Risk Reg'!A10</f>
        <v>S</v>
      </c>
      <c r="B10" s="519">
        <f>'Regional Strat Risk Reg'!B10</f>
        <v>3</v>
      </c>
      <c r="C10" s="520" t="str">
        <f>'Regional Strat Risk Reg'!C10</f>
        <v xml:space="preserve">3.4; 4.5 </v>
      </c>
      <c r="D10" s="91" t="str">
        <f>IFERROR(LEFT('Regional Strat Risk Reg'!D10,FIND(".",'Regional Strat Risk Reg'!D10)),0)</f>
        <v>Failure of the external cladding system at the Motherwell Campus due to defects.</v>
      </c>
      <c r="E10" s="519">
        <f>'Regional Strat Risk Reg'!G10</f>
        <v>4</v>
      </c>
      <c r="F10" s="519">
        <f>'Regional Strat Risk Reg'!H10</f>
        <v>5</v>
      </c>
      <c r="G10" s="519">
        <f t="shared" ref="G10" si="5">F10*E10</f>
        <v>20</v>
      </c>
      <c r="H10" s="519"/>
      <c r="I10" s="519"/>
      <c r="J10" s="519">
        <f>'Regional Strat Risk Reg'!K10</f>
        <v>3</v>
      </c>
      <c r="K10" s="519">
        <f>'Regional Strat Risk Reg'!L10</f>
        <v>5</v>
      </c>
      <c r="L10" s="519">
        <f t="shared" ref="L10" si="6">K10*J10</f>
        <v>15</v>
      </c>
      <c r="M10" s="521"/>
      <c r="N10" s="523" t="str">
        <f>'Strat Risk Profile &amp; Scorin'!K7</f>
        <v>10-19</v>
      </c>
      <c r="O10" s="522"/>
      <c r="P10" s="88" t="s">
        <v>80</v>
      </c>
      <c r="Q10" s="519" t="str">
        <f t="shared" ref="Q10" si="7">IF(L10&gt;(IFERROR(RIGHT(N10,FIND("-",N10)-1),0)-0),"Y","N")</f>
        <v>N</v>
      </c>
    </row>
    <row r="11" spans="1:226" ht="26.25">
      <c r="A11" s="519" t="str">
        <f>'Regional Strat Risk Reg'!A11</f>
        <v>W</v>
      </c>
      <c r="B11" s="519">
        <f>'Regional Strat Risk Reg'!B11</f>
        <v>5</v>
      </c>
      <c r="C11" s="520" t="str">
        <f>'Regional Strat Risk Reg'!C11</f>
        <v>3.4; 4.5</v>
      </c>
      <c r="D11" s="91" t="str">
        <f>IFERROR(LEFT('Regional Strat Risk Reg'!D11,FIND(".",'Regional Strat Risk Reg'!D11)),0)</f>
        <v>Failure to adequately heat/light College buildings due to increase in energy costs.</v>
      </c>
      <c r="E11" s="519">
        <f>'Regional Strat Risk Reg'!G11</f>
        <v>4</v>
      </c>
      <c r="F11" s="519">
        <f>'Regional Strat Risk Reg'!H11</f>
        <v>5</v>
      </c>
      <c r="G11" s="519">
        <f t="shared" ref="G11" si="8">F11*E11</f>
        <v>20</v>
      </c>
      <c r="H11" s="519"/>
      <c r="I11" s="519"/>
      <c r="J11" s="519">
        <f>'Regional Strat Risk Reg'!K11</f>
        <v>3</v>
      </c>
      <c r="K11" s="519">
        <f>'Regional Strat Risk Reg'!L11</f>
        <v>4</v>
      </c>
      <c r="L11" s="519">
        <f t="shared" ref="L11" si="9">K11*J11</f>
        <v>12</v>
      </c>
      <c r="M11" s="521"/>
      <c r="N11" s="523" t="str">
        <f>'Strat Risk Profile &amp; Scorin'!K8</f>
        <v>4-9</v>
      </c>
      <c r="O11" s="522"/>
      <c r="P11" s="88" t="s">
        <v>80</v>
      </c>
      <c r="Q11" s="519" t="s">
        <v>81</v>
      </c>
    </row>
    <row r="12" spans="1:226" ht="26.25">
      <c r="A12" s="519" t="str">
        <f>'Regional Strat Risk Reg'!A12</f>
        <v>TECHNOLOGY</v>
      </c>
      <c r="B12" s="524" t="s">
        <v>48</v>
      </c>
      <c r="C12" s="520">
        <f>'Regional Strat Risk Reg'!C12</f>
        <v>0</v>
      </c>
      <c r="D12" s="91">
        <f>IFERROR(LEFT('Regional Strat Risk Reg'!D12,FIND(".",'Regional Strat Risk Reg'!D12)),0)</f>
        <v>0</v>
      </c>
      <c r="E12" s="519">
        <f>'Regional Strat Risk Reg'!G12</f>
        <v>0</v>
      </c>
      <c r="F12" s="519">
        <f>'Regional Strat Risk Reg'!H12</f>
        <v>0</v>
      </c>
      <c r="G12" s="519">
        <f t="shared" si="2"/>
        <v>0</v>
      </c>
      <c r="H12" s="519"/>
      <c r="I12" s="519"/>
      <c r="J12" s="519">
        <f>'Regional Strat Risk Reg'!K12</f>
        <v>0</v>
      </c>
      <c r="K12" s="519">
        <f>'Regional Strat Risk Reg'!L12</f>
        <v>0</v>
      </c>
      <c r="L12" s="519">
        <f t="shared" si="3"/>
        <v>0</v>
      </c>
      <c r="M12" s="521"/>
      <c r="N12" s="519"/>
      <c r="O12" s="522"/>
      <c r="P12" s="88"/>
      <c r="Q12" s="88"/>
    </row>
    <row r="13" spans="1:226" ht="57.75" customHeight="1">
      <c r="A13" s="519" t="str">
        <f>'Regional Strat Risk Reg'!A13</f>
        <v>P</v>
      </c>
      <c r="B13" s="519">
        <f>'Regional Strat Risk Reg'!B13</f>
        <v>6</v>
      </c>
      <c r="C13" s="520" t="str">
        <f>'Regional Strat Risk Reg'!C13</f>
        <v>4.6; 4.7</v>
      </c>
      <c r="D13" s="91" t="str">
        <f>IFERROR(LEFT('Regional Strat Risk Reg'!D13,FIND(".",'Regional Strat Risk Reg'!D13)),0)</f>
        <v>Loss of data or ICT service due to cyber-attack.</v>
      </c>
      <c r="E13" s="519">
        <f>'Regional Strat Risk Reg'!G13</f>
        <v>4</v>
      </c>
      <c r="F13" s="519">
        <f>'Regional Strat Risk Reg'!H13</f>
        <v>4</v>
      </c>
      <c r="G13" s="519">
        <f t="shared" si="2"/>
        <v>16</v>
      </c>
      <c r="H13" s="519"/>
      <c r="I13" s="519"/>
      <c r="J13" s="519">
        <f>'Regional Strat Risk Reg'!K13</f>
        <v>3</v>
      </c>
      <c r="K13" s="519">
        <f>'Regional Strat Risk Reg'!L13</f>
        <v>4</v>
      </c>
      <c r="L13" s="519">
        <f t="shared" si="3"/>
        <v>12</v>
      </c>
      <c r="M13" s="521"/>
      <c r="N13" s="519" t="str">
        <f>'Strat Risk Profile &amp; Scorin'!K7</f>
        <v>10-19</v>
      </c>
      <c r="O13" s="522"/>
      <c r="P13" s="88" t="s">
        <v>80</v>
      </c>
      <c r="Q13" s="519" t="str">
        <f t="shared" si="4"/>
        <v>N</v>
      </c>
    </row>
    <row r="14" spans="1:226" ht="48.75" customHeight="1">
      <c r="A14" s="519" t="str">
        <f>'Regional Strat Risk Reg'!A14</f>
        <v>O</v>
      </c>
      <c r="B14" s="519">
        <f>'Regional Strat Risk Reg'!B14</f>
        <v>11</v>
      </c>
      <c r="C14" s="520" t="str">
        <f>'Regional Strat Risk Reg'!C14</f>
        <v xml:space="preserve">4.3; 4.6; 4.7 </v>
      </c>
      <c r="D14" s="91" t="str">
        <f>IFERROR(LEFT('Regional Strat Risk Reg'!D14,FIND(".",'Regional Strat Risk Reg'!D14)),0)</f>
        <v>Inability to invest in the development of management systems, technology and the necessary level of iCT support staff required to adequately support and maintain them                                                                       Student expectations of technology are not met.</v>
      </c>
      <c r="E14" s="519">
        <f>'Regional Strat Risk Reg'!G14</f>
        <v>5</v>
      </c>
      <c r="F14" s="519">
        <f>'Regional Strat Risk Reg'!H14</f>
        <v>4</v>
      </c>
      <c r="G14" s="519">
        <f t="shared" si="2"/>
        <v>20</v>
      </c>
      <c r="H14" s="519"/>
      <c r="I14" s="519"/>
      <c r="J14" s="519">
        <f>'Regional Strat Risk Reg'!K14</f>
        <v>2</v>
      </c>
      <c r="K14" s="519">
        <f>'Regional Strat Risk Reg'!L14</f>
        <v>3</v>
      </c>
      <c r="L14" s="519">
        <f t="shared" si="3"/>
        <v>6</v>
      </c>
      <c r="M14" s="521"/>
      <c r="N14" s="519" t="str">
        <f>'Strat Risk Profile &amp; Scorin'!K7</f>
        <v>10-19</v>
      </c>
      <c r="O14" s="522"/>
      <c r="P14" s="88" t="s">
        <v>80</v>
      </c>
      <c r="Q14" s="519" t="str">
        <f t="shared" si="4"/>
        <v>N</v>
      </c>
    </row>
    <row r="15" spans="1:226" ht="26.25">
      <c r="A15" s="519" t="str">
        <f>'Regional Strat Risk Reg'!A15</f>
        <v>CHANGE</v>
      </c>
      <c r="B15" s="519">
        <f>'Regional Strat Risk Reg'!B15</f>
        <v>0</v>
      </c>
      <c r="C15" s="520">
        <f>'Regional Strat Risk Reg'!C15</f>
        <v>0</v>
      </c>
      <c r="D15" s="91">
        <f>IFERROR(LEFT('Regional Strat Risk Reg'!D15,FIND(".",'Regional Strat Risk Reg'!D15)),0)</f>
        <v>0</v>
      </c>
      <c r="E15" s="519">
        <f>'Regional Strat Risk Reg'!G15</f>
        <v>0</v>
      </c>
      <c r="F15" s="519">
        <f>'Regional Strat Risk Reg'!H15</f>
        <v>0</v>
      </c>
      <c r="G15" s="519">
        <f t="shared" si="2"/>
        <v>0</v>
      </c>
      <c r="H15" s="519"/>
      <c r="I15" s="519"/>
      <c r="J15" s="519">
        <f>'Regional Strat Risk Reg'!K15</f>
        <v>0</v>
      </c>
      <c r="K15" s="519">
        <f>'Regional Strat Risk Reg'!L15</f>
        <v>0</v>
      </c>
      <c r="L15" s="519">
        <f t="shared" si="3"/>
        <v>0</v>
      </c>
      <c r="M15" s="521"/>
      <c r="N15" s="519"/>
      <c r="O15" s="522"/>
      <c r="P15" s="88"/>
      <c r="Q15" s="88"/>
    </row>
    <row r="16" spans="1:226" ht="26.25">
      <c r="A16" s="519" t="str">
        <f>'Regional Strat Risk Reg'!A16</f>
        <v>K</v>
      </c>
      <c r="B16" s="519">
        <f>'Regional Strat Risk Reg'!B16</f>
        <v>12</v>
      </c>
      <c r="C16" s="520" t="str">
        <f>'Regional Strat Risk Reg'!C16</f>
        <v>1.1; 3.1; 3.2</v>
      </c>
      <c r="D16" s="91" t="str">
        <f>IFERROR(LEFT('Regional Strat Risk Reg'!D16,FIND(".",'Regional Strat Risk Reg'!D16)),0)</f>
        <v>Inability to maintain quality standards.</v>
      </c>
      <c r="E16" s="519">
        <f>'Regional Strat Risk Reg'!G16</f>
        <v>2</v>
      </c>
      <c r="F16" s="519">
        <f>'Regional Strat Risk Reg'!H16</f>
        <v>4</v>
      </c>
      <c r="G16" s="519">
        <f t="shared" si="2"/>
        <v>8</v>
      </c>
      <c r="H16" s="519"/>
      <c r="I16" s="519"/>
      <c r="J16" s="519">
        <f>'Regional Strat Risk Reg'!K16</f>
        <v>2</v>
      </c>
      <c r="K16" s="519">
        <f>'Regional Strat Risk Reg'!L16</f>
        <v>3</v>
      </c>
      <c r="L16" s="519">
        <f t="shared" si="3"/>
        <v>6</v>
      </c>
      <c r="M16" s="521"/>
      <c r="N16" s="519" t="str">
        <f>'Strat Risk Profile &amp; Scorin'!K7</f>
        <v>10-19</v>
      </c>
      <c r="O16" s="522"/>
      <c r="P16" s="88" t="s">
        <v>80</v>
      </c>
      <c r="Q16" s="519" t="str">
        <f t="shared" si="4"/>
        <v>N</v>
      </c>
    </row>
    <row r="17" spans="1:17" ht="52.5" customHeight="1">
      <c r="A17" s="519" t="str">
        <f>'Regional Strat Risk Reg'!A17</f>
        <v>F</v>
      </c>
      <c r="B17" s="519">
        <f>'Regional Strat Risk Reg'!B17</f>
        <v>7</v>
      </c>
      <c r="C17" s="520" t="str">
        <f>'Regional Strat Risk Reg'!C17</f>
        <v>1.3; 1.4; 2.4</v>
      </c>
      <c r="D17" s="91" t="str">
        <f>IFERROR(LEFT('Regional Strat Risk Reg'!D17,FIND(".",'Regional Strat Risk Reg'!D17)),0)</f>
        <v>Local authority curriculum delivery variations with related funding/credit, structural and strategic implications.</v>
      </c>
      <c r="E17" s="519">
        <f>'Regional Strat Risk Reg'!G17</f>
        <v>5</v>
      </c>
      <c r="F17" s="519">
        <f>'Regional Strat Risk Reg'!H17</f>
        <v>3</v>
      </c>
      <c r="G17" s="519">
        <f t="shared" si="2"/>
        <v>15</v>
      </c>
      <c r="H17" s="519"/>
      <c r="I17" s="519"/>
      <c r="J17" s="519">
        <f>'Regional Strat Risk Reg'!K17</f>
        <v>4</v>
      </c>
      <c r="K17" s="519">
        <f>'Regional Strat Risk Reg'!L17</f>
        <v>3</v>
      </c>
      <c r="L17" s="519">
        <f t="shared" si="3"/>
        <v>12</v>
      </c>
      <c r="M17" s="521"/>
      <c r="N17" s="519" t="str">
        <f>'Strat Risk Profile &amp; Scorin'!K7</f>
        <v>10-19</v>
      </c>
      <c r="O17" s="522"/>
      <c r="P17" s="88" t="s">
        <v>80</v>
      </c>
      <c r="Q17" s="519" t="str">
        <f t="shared" si="4"/>
        <v>N</v>
      </c>
    </row>
    <row r="18" spans="1:17" ht="26.25">
      <c r="A18" s="519" t="str">
        <f>'Regional Strat Risk Reg'!A18</f>
        <v>PRODUCTIVITY</v>
      </c>
      <c r="B18" s="519">
        <f>'Regional Strat Risk Reg'!B18</f>
        <v>0</v>
      </c>
      <c r="C18" s="520">
        <f>'Regional Strat Risk Reg'!C18</f>
        <v>0</v>
      </c>
      <c r="D18" s="91">
        <f>IFERROR(LEFT('Regional Strat Risk Reg'!D18,FIND(".",'Regional Strat Risk Reg'!D18)),0)</f>
        <v>0</v>
      </c>
      <c r="E18" s="519">
        <f>'Regional Strat Risk Reg'!G18</f>
        <v>0</v>
      </c>
      <c r="F18" s="519">
        <f>'Regional Strat Risk Reg'!H18</f>
        <v>0</v>
      </c>
      <c r="G18" s="519">
        <f t="shared" si="2"/>
        <v>0</v>
      </c>
      <c r="H18" s="519"/>
      <c r="I18" s="519"/>
      <c r="J18" s="519">
        <f>'Regional Strat Risk Reg'!K18</f>
        <v>0</v>
      </c>
      <c r="K18" s="519">
        <f>'Regional Strat Risk Reg'!L18</f>
        <v>0</v>
      </c>
      <c r="L18" s="519">
        <f t="shared" si="3"/>
        <v>0</v>
      </c>
      <c r="M18" s="521"/>
      <c r="N18" s="519"/>
      <c r="O18" s="522"/>
      <c r="P18" s="88"/>
      <c r="Q18" s="88"/>
    </row>
    <row r="19" spans="1:17" ht="90">
      <c r="A19" s="519" t="str">
        <f>'Regional Strat Risk Reg'!A19</f>
        <v>H</v>
      </c>
      <c r="B19" s="519">
        <f>'Regional Strat Risk Reg'!B19</f>
        <v>16</v>
      </c>
      <c r="C19" s="520" t="str">
        <f>'Regional Strat Risk Reg'!C19</f>
        <v xml:space="preserve">1.1; 3.1; 3.3; 4.3; </v>
      </c>
      <c r="D19" s="91" t="str">
        <f>IFERROR(LEFT('Regional Strat Risk Reg'!D19,FIND(".",'Regional Strat Risk Reg'!D19)),0)</f>
        <v>Failure to deliver SFC Credit targets                                                                                                                                                                                                                                                                                                                                                                                                                                                                                                                                                                                                                                                                                                                                                                                                                                                                                        
                                                                                                                                                                                                  Loss of funding  from public sources;                                                   Loss of reputation  from  customer, learner, stakeholder, partner perspective;                                                                 Staff jobs at risk;                                                                                                    Deterioration of staff morale and positive organisation culture;                                                                                             Deterioration of individual staff and team Performance.</v>
      </c>
      <c r="E19" s="519">
        <f>'Regional Strat Risk Reg'!G19</f>
        <v>2</v>
      </c>
      <c r="F19" s="519">
        <f>'Regional Strat Risk Reg'!H19</f>
        <v>5</v>
      </c>
      <c r="G19" s="519">
        <f t="shared" si="2"/>
        <v>10</v>
      </c>
      <c r="H19" s="519"/>
      <c r="I19" s="519"/>
      <c r="J19" s="519">
        <f>'Regional Strat Risk Reg'!K19</f>
        <v>1</v>
      </c>
      <c r="K19" s="519">
        <f>'Regional Strat Risk Reg'!L19</f>
        <v>5</v>
      </c>
      <c r="L19" s="519">
        <f t="shared" si="3"/>
        <v>5</v>
      </c>
      <c r="M19" s="521"/>
      <c r="N19" s="519" t="str">
        <f>'Strat Risk Profile &amp; Scorin'!K8</f>
        <v>4-9</v>
      </c>
      <c r="O19" s="522"/>
      <c r="P19" s="88">
        <v>-1</v>
      </c>
      <c r="Q19" s="519" t="str">
        <f t="shared" si="4"/>
        <v>N</v>
      </c>
    </row>
    <row r="20" spans="1:17" ht="26.25">
      <c r="A20" s="519" t="str">
        <f>'Regional Strat Risk Reg'!A20</f>
        <v>N</v>
      </c>
      <c r="B20" s="519">
        <f>'Regional Strat Risk Reg'!B20</f>
        <v>13</v>
      </c>
      <c r="C20" s="520" t="str">
        <f>'Regional Strat Risk Reg'!C20</f>
        <v>2.3; 2.5; 2.6; 3.5</v>
      </c>
      <c r="D20" s="91" t="str">
        <f>IFERROR(LEFT('Regional Strat Risk Reg'!D20,FIND(".",'Regional Strat Risk Reg'!D20)),0)</f>
        <v>Inability to invest in staff development to meet future strategic needs.</v>
      </c>
      <c r="E20" s="519">
        <f>'Regional Strat Risk Reg'!G20</f>
        <v>4</v>
      </c>
      <c r="F20" s="519">
        <f>'Regional Strat Risk Reg'!H20</f>
        <v>3</v>
      </c>
      <c r="G20" s="519">
        <f t="shared" ref="G20" si="10">F20*E20</f>
        <v>12</v>
      </c>
      <c r="H20" s="519"/>
      <c r="I20" s="519"/>
      <c r="J20" s="519">
        <f>'Regional Strat Risk Reg'!K20</f>
        <v>2</v>
      </c>
      <c r="K20" s="519">
        <f>'Regional Strat Risk Reg'!L20</f>
        <v>3</v>
      </c>
      <c r="L20" s="519">
        <f t="shared" ref="L20" si="11">K20*J20</f>
        <v>6</v>
      </c>
      <c r="M20" s="521"/>
      <c r="N20" s="519" t="str">
        <f>'Strat Risk Profile &amp; Scorin'!K8</f>
        <v>4-9</v>
      </c>
      <c r="O20" s="522"/>
      <c r="P20" s="88" t="s">
        <v>80</v>
      </c>
      <c r="Q20" s="519" t="str">
        <f t="shared" ref="Q20" si="12">IF(L20&gt;(IFERROR(RIGHT(N20,FIND("-",N20)-1),0)-0),"Y","N")</f>
        <v>N</v>
      </c>
    </row>
    <row r="21" spans="1:17" ht="26.25">
      <c r="A21" s="519" t="str">
        <f>'Regional Strat Risk Reg'!A21</f>
        <v>ENVIRONMENTAL</v>
      </c>
      <c r="B21" s="519">
        <f>'Regional Strat Risk Reg'!B21</f>
        <v>0</v>
      </c>
      <c r="C21" s="520">
        <f>'Regional Strat Risk Reg'!C21</f>
        <v>0</v>
      </c>
      <c r="D21" s="91">
        <f>IFERROR(LEFT('Regional Strat Risk Reg'!D21,FIND(".",'Regional Strat Risk Reg'!D21)),0)</f>
        <v>0</v>
      </c>
      <c r="E21" s="519">
        <f>'Regional Strat Risk Reg'!G21</f>
        <v>0</v>
      </c>
      <c r="F21" s="519">
        <f>'Regional Strat Risk Reg'!H21</f>
        <v>0</v>
      </c>
      <c r="G21" s="519">
        <f t="shared" si="2"/>
        <v>0</v>
      </c>
      <c r="H21" s="519"/>
      <c r="I21" s="519"/>
      <c r="J21" s="519">
        <f>'Regional Strat Risk Reg'!K21</f>
        <v>0</v>
      </c>
      <c r="K21" s="519">
        <f>'Regional Strat Risk Reg'!L21</f>
        <v>0</v>
      </c>
      <c r="L21" s="519">
        <f t="shared" si="3"/>
        <v>0</v>
      </c>
      <c r="M21" s="521"/>
      <c r="N21" s="519"/>
      <c r="O21" s="522"/>
      <c r="P21" s="88"/>
      <c r="Q21" s="88"/>
    </row>
    <row r="22" spans="1:17" ht="26.25">
      <c r="A22" s="519" t="str">
        <f>'Regional Strat Risk Reg'!A22</f>
        <v>M</v>
      </c>
      <c r="B22" s="519">
        <f>'Regional Strat Risk Reg'!B22</f>
        <v>14</v>
      </c>
      <c r="C22" s="520" t="str">
        <f>'Regional Strat Risk Reg'!C22</f>
        <v>3.4; 4.5; 4.6; 4.7</v>
      </c>
      <c r="D22" s="91" t="str">
        <f>IFERROR(LEFT('Regional Strat Risk Reg'!D22,FIND(".",'Regional Strat Risk Reg'!D22)),0)</f>
        <v>Catastrophic loss of building, infrastructure or utilities.</v>
      </c>
      <c r="E22" s="519">
        <f>'Regional Strat Risk Reg'!G22</f>
        <v>3</v>
      </c>
      <c r="F22" s="519">
        <f>'Regional Strat Risk Reg'!H22</f>
        <v>5</v>
      </c>
      <c r="G22" s="519">
        <f t="shared" si="2"/>
        <v>15</v>
      </c>
      <c r="H22" s="519"/>
      <c r="I22" s="519"/>
      <c r="J22" s="519">
        <f>'Regional Strat Risk Reg'!K22</f>
        <v>2</v>
      </c>
      <c r="K22" s="519">
        <f>'Regional Strat Risk Reg'!L22</f>
        <v>3</v>
      </c>
      <c r="L22" s="519">
        <f t="shared" si="3"/>
        <v>6</v>
      </c>
      <c r="M22" s="521"/>
      <c r="N22" s="519" t="str">
        <f>'Strat Risk Profile &amp; Scorin'!K8</f>
        <v>4-9</v>
      </c>
      <c r="O22" s="522"/>
      <c r="P22" s="88" t="s">
        <v>80</v>
      </c>
      <c r="Q22" s="519" t="str">
        <f t="shared" si="4"/>
        <v>N</v>
      </c>
    </row>
    <row r="23" spans="1:17" ht="26.25">
      <c r="A23" s="519" t="str">
        <f>'Regional Strat Risk Reg'!A23</f>
        <v>T</v>
      </c>
      <c r="B23" s="519">
        <f>'Regional Strat Risk Reg'!B23</f>
        <v>20</v>
      </c>
      <c r="C23" s="520" t="str">
        <f>'Regional Strat Risk Reg'!C23</f>
        <v>1.1; 1.2; 1.4; 1.5; 2.6; 3.3; 3.5</v>
      </c>
      <c r="D23" s="91" t="str">
        <f>IFERROR(LEFT('Regional Strat Risk Reg'!D23,FIND(".",'Regional Strat Risk Reg'!D23)),0)</f>
        <v>Disruption to College business due to epidemic/pandemic.</v>
      </c>
      <c r="E23" s="519">
        <f>'Regional Strat Risk Reg'!G23</f>
        <v>1</v>
      </c>
      <c r="F23" s="519">
        <f>'Regional Strat Risk Reg'!H23</f>
        <v>4</v>
      </c>
      <c r="G23" s="519">
        <f t="shared" si="2"/>
        <v>4</v>
      </c>
      <c r="H23" s="519"/>
      <c r="I23" s="519"/>
      <c r="J23" s="519">
        <f>'Regional Strat Risk Reg'!K23</f>
        <v>1</v>
      </c>
      <c r="K23" s="519">
        <f>'Regional Strat Risk Reg'!L23</f>
        <v>2</v>
      </c>
      <c r="L23" s="519">
        <f t="shared" si="3"/>
        <v>2</v>
      </c>
      <c r="M23" s="521"/>
      <c r="N23" s="519" t="str">
        <f>'Strat Risk Profile &amp; Scorin'!K8</f>
        <v>4-9</v>
      </c>
      <c r="O23" s="522"/>
      <c r="P23" s="88" t="s">
        <v>80</v>
      </c>
      <c r="Q23" s="519" t="str">
        <f t="shared" si="4"/>
        <v>N</v>
      </c>
    </row>
    <row r="24" spans="1:17" ht="39.75" customHeight="1">
      <c r="A24" s="519" t="str">
        <f>'Regional Strat Risk Reg'!A24</f>
        <v>X</v>
      </c>
      <c r="B24" s="519">
        <f>'Regional Strat Risk Reg'!B24</f>
        <v>15</v>
      </c>
      <c r="C24" s="520" t="str">
        <f>'Regional Strat Risk Reg'!C24</f>
        <v>1.1; 1.2; 1.4; 1.5; 2.6; 3.3; 3.5</v>
      </c>
      <c r="D24" s="91" t="str">
        <f>IFERROR(LEFT('Regional Strat Risk Reg'!D24,FIND(".",'Regional Strat Risk Reg'!D24)),0)</f>
        <v>Risk of power failure to College buildings; power failure to infrastucture supporting the College; power failure to student/staff homes.</v>
      </c>
      <c r="E24" s="519">
        <f>'Regional Strat Risk Reg'!G24</f>
        <v>1</v>
      </c>
      <c r="F24" s="519">
        <f>'Regional Strat Risk Reg'!H24</f>
        <v>5</v>
      </c>
      <c r="G24" s="519">
        <f t="shared" ref="G24" si="13">F24*E24</f>
        <v>5</v>
      </c>
      <c r="H24" s="519"/>
      <c r="I24" s="519"/>
      <c r="J24" s="519">
        <f>'Regional Strat Risk Reg'!K24</f>
        <v>2</v>
      </c>
      <c r="K24" s="519">
        <f>'Regional Strat Risk Reg'!L24</f>
        <v>3</v>
      </c>
      <c r="L24" s="519">
        <f t="shared" ref="L24" si="14">K24*J24</f>
        <v>6</v>
      </c>
      <c r="M24" s="521"/>
      <c r="N24" s="519" t="str">
        <f>'Strat Risk Profile &amp; Scorin'!K9</f>
        <v>1-3</v>
      </c>
      <c r="O24" s="522"/>
      <c r="P24" s="88"/>
      <c r="Q24" s="519" t="s">
        <v>81</v>
      </c>
    </row>
    <row r="25" spans="1:17" ht="26.25">
      <c r="A25" s="519" t="str">
        <f>'Regional Strat Risk Reg'!A25</f>
        <v>SOCIAL</v>
      </c>
      <c r="B25" s="519">
        <f>'Regional Strat Risk Reg'!B25</f>
        <v>0</v>
      </c>
      <c r="C25" s="520">
        <f>'Regional Strat Risk Reg'!C25</f>
        <v>0</v>
      </c>
      <c r="D25" s="91">
        <f>IFERROR(LEFT('Regional Strat Risk Reg'!D25,FIND(".",'Regional Strat Risk Reg'!D25)),0)</f>
        <v>0</v>
      </c>
      <c r="E25" s="519">
        <f>'Regional Strat Risk Reg'!G25</f>
        <v>0</v>
      </c>
      <c r="F25" s="519">
        <f>'Regional Strat Risk Reg'!H25</f>
        <v>0</v>
      </c>
      <c r="G25" s="519">
        <f t="shared" si="2"/>
        <v>0</v>
      </c>
      <c r="H25" s="519"/>
      <c r="I25" s="519"/>
      <c r="J25" s="519">
        <f>'Regional Strat Risk Reg'!K25</f>
        <v>0</v>
      </c>
      <c r="K25" s="519">
        <f>'Regional Strat Risk Reg'!L25</f>
        <v>0</v>
      </c>
      <c r="L25" s="519">
        <f t="shared" si="3"/>
        <v>0</v>
      </c>
      <c r="M25" s="521"/>
      <c r="N25" s="519"/>
      <c r="O25" s="522"/>
      <c r="P25" s="88"/>
      <c r="Q25" s="519"/>
    </row>
    <row r="26" spans="1:17" ht="26.25">
      <c r="A26" s="519" t="str">
        <f>'Regional Strat Risk Reg'!A26</f>
        <v>E</v>
      </c>
      <c r="B26" s="519">
        <f>'Regional Strat Risk Reg'!B26</f>
        <v>9</v>
      </c>
      <c r="C26" s="520" t="str">
        <f>'Regional Strat Risk Reg'!C26</f>
        <v>1.2; 1.3; 1.4; 2.4</v>
      </c>
      <c r="D26" s="91" t="str">
        <f>IFERROR(LEFT('Regional Strat Risk Reg'!D26,FIND(".",'Regional Strat Risk Reg'!D26)),0)</f>
        <v>Breakdown in positive relationships with stakeholders.</v>
      </c>
      <c r="E26" s="519">
        <f>'Regional Strat Risk Reg'!G26</f>
        <v>4</v>
      </c>
      <c r="F26" s="519">
        <f>'Regional Strat Risk Reg'!H26</f>
        <v>4</v>
      </c>
      <c r="G26" s="519">
        <f t="shared" si="2"/>
        <v>16</v>
      </c>
      <c r="H26" s="519"/>
      <c r="I26" s="519"/>
      <c r="J26" s="519">
        <f>'Regional Strat Risk Reg'!K26</f>
        <v>3</v>
      </c>
      <c r="K26" s="519">
        <f>'Regional Strat Risk Reg'!L26</f>
        <v>3</v>
      </c>
      <c r="L26" s="519">
        <f t="shared" si="3"/>
        <v>9</v>
      </c>
      <c r="M26" s="521"/>
      <c r="N26" s="519" t="str">
        <f>'Strat Risk Profile &amp; Scorin'!K8</f>
        <v>4-9</v>
      </c>
      <c r="O26" s="522"/>
      <c r="P26" s="88" t="s">
        <v>80</v>
      </c>
      <c r="Q26" s="519" t="str">
        <f t="shared" si="4"/>
        <v>N</v>
      </c>
    </row>
    <row r="27" spans="1:17" ht="26.25">
      <c r="A27" s="519" t="str">
        <f>'Regional Strat Risk Reg'!A27</f>
        <v>STUDENT EXPERIENCE</v>
      </c>
      <c r="B27" s="519">
        <f>'Regional Strat Risk Reg'!B27</f>
        <v>0</v>
      </c>
      <c r="C27" s="520">
        <f>'Regional Strat Risk Reg'!C27</f>
        <v>0</v>
      </c>
      <c r="D27" s="91">
        <f>IFERROR(LEFT('Regional Strat Risk Reg'!D27,FIND(".",'Regional Strat Risk Reg'!D27)),0)</f>
        <v>0</v>
      </c>
      <c r="E27" s="519">
        <f>'Regional Strat Risk Reg'!G27</f>
        <v>0</v>
      </c>
      <c r="F27" s="519">
        <f>'Regional Strat Risk Reg'!H27</f>
        <v>0</v>
      </c>
      <c r="G27" s="519">
        <f t="shared" si="2"/>
        <v>0</v>
      </c>
      <c r="H27" s="519"/>
      <c r="I27" s="519"/>
      <c r="J27" s="519">
        <f>'Regional Strat Risk Reg'!K27</f>
        <v>0</v>
      </c>
      <c r="K27" s="519">
        <f>'Regional Strat Risk Reg'!L27</f>
        <v>0</v>
      </c>
      <c r="L27" s="519">
        <f t="shared" si="3"/>
        <v>0</v>
      </c>
      <c r="M27" s="521"/>
      <c r="N27" s="519"/>
      <c r="O27" s="522"/>
      <c r="P27" s="88"/>
      <c r="Q27" s="519"/>
    </row>
    <row r="28" spans="1:17" ht="26.25">
      <c r="A28" s="519" t="str">
        <f>'Regional Strat Risk Reg'!A28</f>
        <v>L</v>
      </c>
      <c r="B28" s="519">
        <f>'Regional Strat Risk Reg'!B28</f>
        <v>8</v>
      </c>
      <c r="C28" s="520" t="str">
        <f>'Regional Strat Risk Reg'!C28</f>
        <v>1.1; 3.1; 3.2; 3.3; 4.2</v>
      </c>
      <c r="D28" s="91" t="str">
        <f>IFERROR(LEFT('Regional Strat Risk Reg'!D28,FIND(".",'Regional Strat Risk Reg'!D28)),0)</f>
        <v>Failure to maintain and improve students retention and attainment.</v>
      </c>
      <c r="E28" s="519">
        <f>'Regional Strat Risk Reg'!G28</f>
        <v>4</v>
      </c>
      <c r="F28" s="519">
        <f>'Regional Strat Risk Reg'!H28</f>
        <v>4</v>
      </c>
      <c r="G28" s="519">
        <f t="shared" si="2"/>
        <v>16</v>
      </c>
      <c r="H28" s="519"/>
      <c r="I28" s="519"/>
      <c r="J28" s="519">
        <f>'Regional Strat Risk Reg'!K28</f>
        <v>3</v>
      </c>
      <c r="K28" s="519">
        <f>'Regional Strat Risk Reg'!L28</f>
        <v>4</v>
      </c>
      <c r="L28" s="519">
        <f t="shared" si="3"/>
        <v>12</v>
      </c>
      <c r="M28" s="521"/>
      <c r="N28" s="519" t="str">
        <f>'Strat Risk Profile &amp; Scorin'!K8</f>
        <v>4-9</v>
      </c>
      <c r="O28" s="522"/>
      <c r="P28" s="88" t="s">
        <v>80</v>
      </c>
      <c r="Q28" s="519" t="s">
        <v>81</v>
      </c>
    </row>
    <row r="29" spans="1:17" ht="26.25">
      <c r="A29" s="519" t="str">
        <f>'Regional Strat Risk Reg'!A29</f>
        <v>COMPLIANCE</v>
      </c>
      <c r="B29" s="519">
        <f>'Regional Strat Risk Reg'!B29</f>
        <v>0</v>
      </c>
      <c r="C29" s="520">
        <f>'Regional Strat Risk Reg'!C29</f>
        <v>0</v>
      </c>
      <c r="D29" s="91">
        <f>IFERROR(LEFT('Regional Strat Risk Reg'!D29,FIND(".",'Regional Strat Risk Reg'!D29)),0)</f>
        <v>0</v>
      </c>
      <c r="E29" s="519">
        <f>'Regional Strat Risk Reg'!G29</f>
        <v>0</v>
      </c>
      <c r="F29" s="519">
        <f>'Regional Strat Risk Reg'!H29</f>
        <v>0</v>
      </c>
      <c r="G29" s="519">
        <f t="shared" si="2"/>
        <v>0</v>
      </c>
      <c r="H29" s="519"/>
      <c r="I29" s="519"/>
      <c r="J29" s="519">
        <f>'Regional Strat Risk Reg'!K29</f>
        <v>0</v>
      </c>
      <c r="K29" s="519">
        <f>'Regional Strat Risk Reg'!L29</f>
        <v>0</v>
      </c>
      <c r="L29" s="519">
        <f t="shared" si="3"/>
        <v>0</v>
      </c>
      <c r="M29" s="521"/>
      <c r="N29" s="519"/>
      <c r="O29" s="522"/>
      <c r="P29" s="88"/>
      <c r="Q29" s="519"/>
    </row>
    <row r="30" spans="1:17" ht="57" customHeight="1">
      <c r="A30" s="525" t="str">
        <f>'Regional Strat Risk Reg'!A30</f>
        <v>G</v>
      </c>
      <c r="B30" s="519">
        <f>'Regional Strat Risk Reg'!B30</f>
        <v>17</v>
      </c>
      <c r="C30" s="520" t="str">
        <f>'Regional Strat Risk Reg'!C30</f>
        <v>2.6; 3.4; 4.2; 4.1; 4.3</v>
      </c>
      <c r="D30" s="91" t="str">
        <f>IFERROR(LEFT('Regional Strat Risk Reg'!D30,FIND(".",'Regional Strat Risk Reg'!D30)),0)</f>
        <v>Failure of adherence to the Financial Memorandum and associated legislative requirements as  Regional Strategic Body  with Regional Fundable Status.</v>
      </c>
      <c r="E30" s="519">
        <f>'Regional Strat Risk Reg'!G30</f>
        <v>3</v>
      </c>
      <c r="F30" s="519">
        <f>'Regional Strat Risk Reg'!H30</f>
        <v>3</v>
      </c>
      <c r="G30" s="519">
        <f t="shared" ref="G30:G31" si="15">F30*E30</f>
        <v>9</v>
      </c>
      <c r="H30" s="519"/>
      <c r="I30" s="519"/>
      <c r="J30" s="519">
        <f>'Regional Strat Risk Reg'!K30</f>
        <v>1</v>
      </c>
      <c r="K30" s="519">
        <f>'Regional Strat Risk Reg'!L30</f>
        <v>3</v>
      </c>
      <c r="L30" s="519">
        <f t="shared" ref="L30:L31" si="16">K30*J30</f>
        <v>3</v>
      </c>
      <c r="M30" s="521"/>
      <c r="N30" s="519" t="str">
        <f>'Strat Risk Profile &amp; Scorin'!K8</f>
        <v>4-9</v>
      </c>
      <c r="O30" s="522"/>
      <c r="P30" s="88" t="s">
        <v>80</v>
      </c>
      <c r="Q30" s="519"/>
    </row>
    <row r="31" spans="1:17" ht="90.75" customHeight="1">
      <c r="A31" s="526" t="s">
        <v>82</v>
      </c>
      <c r="B31" s="519">
        <f>'Regional Strat Risk Reg'!B31</f>
        <v>18</v>
      </c>
      <c r="C31" s="520" t="s">
        <v>83</v>
      </c>
      <c r="D31" s="91" t="s">
        <v>84</v>
      </c>
      <c r="E31" s="519">
        <v>5</v>
      </c>
      <c r="F31" s="519">
        <v>4</v>
      </c>
      <c r="G31" s="519">
        <f t="shared" si="15"/>
        <v>20</v>
      </c>
      <c r="H31" s="519"/>
      <c r="I31" s="519"/>
      <c r="J31" s="519">
        <f>'Regional Strat Risk Reg'!K31</f>
        <v>1</v>
      </c>
      <c r="K31" s="519">
        <f>'Regional Strat Risk Reg'!L31</f>
        <v>3</v>
      </c>
      <c r="L31" s="519">
        <f t="shared" si="16"/>
        <v>3</v>
      </c>
      <c r="M31" s="521"/>
      <c r="N31" s="519" t="str">
        <f>'Strat Risk Profile &amp; Scorin'!K9</f>
        <v>1-3</v>
      </c>
      <c r="O31" s="522"/>
      <c r="P31" s="88" t="s">
        <v>80</v>
      </c>
      <c r="Q31" s="519" t="str">
        <f t="shared" si="4"/>
        <v>N</v>
      </c>
    </row>
    <row r="32" spans="1:17" ht="26.25">
      <c r="A32" s="519" t="s">
        <v>85</v>
      </c>
      <c r="B32" s="519">
        <f>'Regional Strat Risk Reg'!B32</f>
        <v>0</v>
      </c>
      <c r="C32" s="520">
        <f>'Regional Strat Risk Reg'!C32</f>
        <v>0</v>
      </c>
      <c r="D32" s="91">
        <f>IFERROR(LEFT('Regional Strat Risk Reg'!D32,FIND(".",'Regional Strat Risk Reg'!D32)),0)</f>
        <v>0</v>
      </c>
      <c r="E32" s="519">
        <f>'Regional Strat Risk Reg'!G32</f>
        <v>0</v>
      </c>
      <c r="F32" s="519">
        <f>'Regional Strat Risk Reg'!H32</f>
        <v>0</v>
      </c>
      <c r="G32" s="519">
        <f t="shared" si="2"/>
        <v>0</v>
      </c>
      <c r="H32" s="519"/>
      <c r="I32" s="519"/>
      <c r="J32" s="519">
        <f>'Regional Strat Risk Reg'!K32</f>
        <v>0</v>
      </c>
      <c r="K32" s="519">
        <f>'Regional Strat Risk Reg'!L32</f>
        <v>0</v>
      </c>
      <c r="L32" s="519">
        <f t="shared" si="3"/>
        <v>0</v>
      </c>
      <c r="M32" s="521"/>
      <c r="N32" s="519"/>
      <c r="O32" s="522"/>
      <c r="P32" s="88"/>
      <c r="Q32" s="519"/>
    </row>
    <row r="33" spans="1:17" ht="68.25" customHeight="1">
      <c r="A33" s="519" t="str">
        <f>'Regional Strat Risk Reg'!A33</f>
        <v>J</v>
      </c>
      <c r="B33" s="519">
        <f>'Regional Strat Risk Reg'!B33</f>
        <v>19</v>
      </c>
      <c r="C33" s="520" t="str">
        <f>'Regional Strat Risk Reg'!C33</f>
        <v>3.1; 3.2; 3.4; 4.1</v>
      </c>
      <c r="D33" s="91" t="str">
        <f>IFERROR(LEFT('Regional Strat Risk Reg'!D33,FIND(".",'Regional Strat Risk Reg'!D33)),0)</f>
        <v>Failure to establish and implement an effective regional governance model.</v>
      </c>
      <c r="E33" s="519">
        <f>'Regional Strat Risk Reg'!G33</f>
        <v>3</v>
      </c>
      <c r="F33" s="519">
        <f>'Regional Strat Risk Reg'!H33</f>
        <v>4</v>
      </c>
      <c r="G33" s="519">
        <f t="shared" si="2"/>
        <v>12</v>
      </c>
      <c r="H33" s="519"/>
      <c r="I33" s="519"/>
      <c r="J33" s="519">
        <f>'Regional Strat Risk Reg'!K33</f>
        <v>1</v>
      </c>
      <c r="K33" s="519">
        <f>'Regional Strat Risk Reg'!L33</f>
        <v>3</v>
      </c>
      <c r="L33" s="519">
        <f t="shared" si="3"/>
        <v>3</v>
      </c>
      <c r="M33" s="521"/>
      <c r="N33" s="519" t="str">
        <f>'Strat Risk Profile &amp; Scorin'!K9</f>
        <v>1-3</v>
      </c>
      <c r="O33" s="522"/>
      <c r="P33" s="88">
        <v>-1</v>
      </c>
      <c r="Q33" s="519" t="s">
        <v>81</v>
      </c>
    </row>
    <row r="34" spans="1:17" ht="26.25">
      <c r="A34" s="519">
        <f>'Regional Strat Risk Reg'!A34</f>
        <v>0</v>
      </c>
      <c r="B34" s="519">
        <f>'Regional Strat Risk Reg'!B34</f>
        <v>0</v>
      </c>
      <c r="C34" s="520">
        <f>'Regional Strat Risk Reg'!C34</f>
        <v>0</v>
      </c>
      <c r="D34" s="91">
        <f>IFERROR(LEFT('Regional Strat Risk Reg'!D34,FIND(".",'Regional Strat Risk Reg'!D34)),0)</f>
        <v>0</v>
      </c>
      <c r="E34" s="519">
        <f>'Regional Strat Risk Reg'!G34</f>
        <v>0</v>
      </c>
      <c r="F34" s="519">
        <f>'Regional Strat Risk Reg'!H34</f>
        <v>0</v>
      </c>
      <c r="G34" s="519">
        <f t="shared" si="2"/>
        <v>0</v>
      </c>
      <c r="H34" s="519"/>
      <c r="I34" s="519"/>
      <c r="J34" s="519">
        <f>'Regional Strat Risk Reg'!K34</f>
        <v>0</v>
      </c>
      <c r="K34" s="519">
        <f>'Regional Strat Risk Reg'!L34</f>
        <v>0</v>
      </c>
      <c r="L34" s="519">
        <f t="shared" si="3"/>
        <v>0</v>
      </c>
      <c r="M34" s="521"/>
      <c r="N34" s="519"/>
      <c r="O34" s="522"/>
      <c r="P34" s="88"/>
      <c r="Q34" s="519"/>
    </row>
    <row r="35" spans="1:17" ht="26.25">
      <c r="A35" s="519">
        <f>'Regional Strat Risk Reg'!A35</f>
        <v>0</v>
      </c>
      <c r="B35" s="519">
        <f>'Regional Strat Risk Reg'!B35</f>
        <v>0</v>
      </c>
      <c r="C35" s="520">
        <f>'Regional Strat Risk Reg'!C35</f>
        <v>0</v>
      </c>
      <c r="D35" s="91">
        <f>IFERROR(LEFT('Regional Strat Risk Reg'!D35,FIND(".",'Regional Strat Risk Reg'!D35)),0)</f>
        <v>0</v>
      </c>
      <c r="E35" s="519">
        <f>'Regional Strat Risk Reg'!G35</f>
        <v>0</v>
      </c>
      <c r="F35" s="519">
        <f>'Regional Strat Risk Reg'!H35</f>
        <v>0</v>
      </c>
      <c r="G35" s="519">
        <f t="shared" si="2"/>
        <v>0</v>
      </c>
      <c r="H35" s="519"/>
      <c r="I35" s="519"/>
      <c r="J35" s="519">
        <f>'Regional Strat Risk Reg'!K35</f>
        <v>0</v>
      </c>
      <c r="K35" s="519">
        <f>'Regional Strat Risk Reg'!L35</f>
        <v>0</v>
      </c>
      <c r="L35" s="519">
        <f t="shared" si="3"/>
        <v>0</v>
      </c>
      <c r="M35" s="521"/>
      <c r="N35" s="519"/>
      <c r="O35" s="522"/>
      <c r="P35" s="88"/>
      <c r="Q35" s="519"/>
    </row>
    <row r="36" spans="1:17" ht="26.25">
      <c r="A36" s="519">
        <f>'Regional Strat Risk Reg'!A38</f>
        <v>0</v>
      </c>
      <c r="B36" s="519">
        <f>'Regional Strat Risk Reg'!B38</f>
        <v>0</v>
      </c>
      <c r="C36" s="520">
        <f>'Regional Strat Risk Reg'!C38</f>
        <v>0</v>
      </c>
      <c r="D36" s="91">
        <f>IFERROR(LEFT('Regional Strat Risk Reg'!D38,FIND(".",'Regional Strat Risk Reg'!D38)),0)</f>
        <v>0</v>
      </c>
      <c r="E36" s="519">
        <f>'Regional Strat Risk Reg'!G38</f>
        <v>0</v>
      </c>
      <c r="F36" s="519">
        <f>'Regional Strat Risk Reg'!H38</f>
        <v>0</v>
      </c>
      <c r="G36" s="519">
        <f t="shared" si="0"/>
        <v>0</v>
      </c>
      <c r="H36" s="519"/>
      <c r="I36" s="519"/>
      <c r="J36" s="519">
        <f>'Regional Strat Risk Reg'!K38</f>
        <v>0</v>
      </c>
      <c r="K36" s="519">
        <f>'Regional Strat Risk Reg'!L38</f>
        <v>0</v>
      </c>
      <c r="L36" s="519">
        <f t="shared" si="1"/>
        <v>0</v>
      </c>
      <c r="M36" s="521"/>
      <c r="N36" s="519"/>
      <c r="O36" s="522"/>
      <c r="P36" s="88"/>
      <c r="Q36" s="519"/>
    </row>
    <row r="37" spans="1:17" ht="26.25">
      <c r="A37" s="519">
        <f>'Regional Strat Risk Reg'!A39</f>
        <v>0</v>
      </c>
      <c r="B37" s="519">
        <f>'Regional Strat Risk Reg'!B39</f>
        <v>0</v>
      </c>
      <c r="C37" s="520">
        <f>'Regional Strat Risk Reg'!C39</f>
        <v>0</v>
      </c>
      <c r="D37" s="91">
        <f>IFERROR(LEFT('Regional Strat Risk Reg'!D39,FIND(".",'Regional Strat Risk Reg'!D39)),0)</f>
        <v>0</v>
      </c>
      <c r="E37" s="519">
        <f>'Regional Strat Risk Reg'!G39</f>
        <v>0</v>
      </c>
      <c r="F37" s="519">
        <f>'Regional Strat Risk Reg'!H39</f>
        <v>0</v>
      </c>
      <c r="G37" s="519">
        <f t="shared" si="0"/>
        <v>0</v>
      </c>
      <c r="H37" s="519"/>
      <c r="I37" s="519"/>
      <c r="J37" s="519">
        <f>'Regional Strat Risk Reg'!K39</f>
        <v>0</v>
      </c>
      <c r="K37" s="519">
        <f>'Regional Strat Risk Reg'!L39</f>
        <v>0</v>
      </c>
      <c r="L37" s="519">
        <f t="shared" si="1"/>
        <v>0</v>
      </c>
      <c r="M37" s="521"/>
      <c r="N37" s="519"/>
      <c r="O37" s="522"/>
      <c r="P37" s="88"/>
      <c r="Q37" s="519"/>
    </row>
    <row r="38" spans="1:17" ht="26.25">
      <c r="A38" s="519">
        <f>'Regional Strat Risk Reg'!A40</f>
        <v>0</v>
      </c>
      <c r="B38" s="519">
        <f>'Regional Strat Risk Reg'!B40</f>
        <v>0</v>
      </c>
      <c r="C38" s="520">
        <f>'Regional Strat Risk Reg'!C40</f>
        <v>0</v>
      </c>
      <c r="D38" s="91">
        <f>IFERROR(LEFT('Regional Strat Risk Reg'!D40,FIND(".",'Regional Strat Risk Reg'!D40)),0)</f>
        <v>0</v>
      </c>
      <c r="E38" s="519">
        <f>'Regional Strat Risk Reg'!G40</f>
        <v>0</v>
      </c>
      <c r="F38" s="519">
        <f>'Regional Strat Risk Reg'!H40</f>
        <v>0</v>
      </c>
      <c r="G38" s="519">
        <f t="shared" si="0"/>
        <v>0</v>
      </c>
      <c r="H38" s="519"/>
      <c r="I38" s="519"/>
      <c r="J38" s="519">
        <f>'Regional Strat Risk Reg'!K40</f>
        <v>0</v>
      </c>
      <c r="K38" s="519">
        <f>'Regional Strat Risk Reg'!L40</f>
        <v>0</v>
      </c>
      <c r="L38" s="519">
        <f t="shared" si="1"/>
        <v>0</v>
      </c>
      <c r="M38" s="521"/>
      <c r="N38" s="519"/>
      <c r="O38" s="522"/>
      <c r="P38" s="88"/>
      <c r="Q38" s="519"/>
    </row>
    <row r="39" spans="1:17" ht="26.25">
      <c r="A39" s="519">
        <f>'Regional Strat Risk Reg'!A41</f>
        <v>0</v>
      </c>
      <c r="B39" s="519">
        <f>'Regional Strat Risk Reg'!B41</f>
        <v>0</v>
      </c>
      <c r="C39" s="520">
        <f>'Regional Strat Risk Reg'!C41</f>
        <v>0</v>
      </c>
      <c r="D39" s="91">
        <f>IFERROR(LEFT('Regional Strat Risk Reg'!D41,FIND(".",'Regional Strat Risk Reg'!D41)),0)</f>
        <v>0</v>
      </c>
      <c r="E39" s="519">
        <f>'Regional Strat Risk Reg'!G41</f>
        <v>0</v>
      </c>
      <c r="F39" s="519">
        <f>'Regional Strat Risk Reg'!H41</f>
        <v>0</v>
      </c>
      <c r="G39" s="519">
        <f t="shared" si="0"/>
        <v>0</v>
      </c>
      <c r="H39" s="519"/>
      <c r="I39" s="519"/>
      <c r="J39" s="519">
        <f>'Regional Strat Risk Reg'!K41</f>
        <v>0</v>
      </c>
      <c r="K39" s="519">
        <f>'Regional Strat Risk Reg'!L41</f>
        <v>0</v>
      </c>
      <c r="L39" s="519">
        <f t="shared" si="1"/>
        <v>0</v>
      </c>
      <c r="M39" s="521"/>
      <c r="N39" s="519"/>
      <c r="O39" s="522"/>
      <c r="P39" s="88"/>
      <c r="Q39" s="519"/>
    </row>
    <row r="40" spans="1:17">
      <c r="M40" s="4"/>
      <c r="N40" s="4"/>
    </row>
    <row r="41" spans="1:17">
      <c r="M41" s="4"/>
      <c r="N41" s="4"/>
    </row>
    <row r="42" spans="1:17">
      <c r="M42" s="4"/>
      <c r="N42" s="4"/>
    </row>
    <row r="43" spans="1:17">
      <c r="N43" s="4"/>
    </row>
    <row r="44" spans="1:17">
      <c r="N44" s="4"/>
    </row>
    <row r="46" spans="1:17">
      <c r="D46" s="104"/>
    </row>
    <row r="880" spans="2:16">
      <c r="B880" s="4"/>
      <c r="C880" s="4"/>
      <c r="D880" s="4"/>
      <c r="E880" s="4"/>
      <c r="F880" s="4"/>
      <c r="G880" s="4"/>
      <c r="H880" s="4"/>
      <c r="J880" s="4"/>
      <c r="K880" s="4"/>
      <c r="L880" s="4"/>
      <c r="M880" s="4"/>
      <c r="P880" s="4"/>
    </row>
    <row r="886" spans="2:16">
      <c r="B886" s="4"/>
      <c r="C886" s="4"/>
      <c r="D886" s="4"/>
      <c r="E886" s="4"/>
      <c r="F886" s="4"/>
      <c r="G886" s="4"/>
      <c r="H886" s="4"/>
      <c r="J886" s="4"/>
      <c r="K886" s="4"/>
      <c r="L886" s="4"/>
      <c r="M886" s="4"/>
      <c r="P886" s="4"/>
    </row>
  </sheetData>
  <mergeCells count="3">
    <mergeCell ref="E3:G3"/>
    <mergeCell ref="J3:L3"/>
    <mergeCell ref="A3:D3"/>
  </mergeCells>
  <conditionalFormatting sqref="A5:A39">
    <cfRule type="expression" dxfId="232" priority="30">
      <formula>LEN(A5)&gt;1</formula>
    </cfRule>
  </conditionalFormatting>
  <conditionalFormatting sqref="A31:L35">
    <cfRule type="cellIs" dxfId="231" priority="50" operator="equal">
      <formula>0</formula>
    </cfRule>
  </conditionalFormatting>
  <conditionalFormatting sqref="A11:M30 O11:Q15">
    <cfRule type="cellIs" dxfId="230" priority="35" operator="equal">
      <formula>0</formula>
    </cfRule>
  </conditionalFormatting>
  <conditionalFormatting sqref="C5:M6 O5:Q6">
    <cfRule type="cellIs" dxfId="229" priority="96" operator="equal">
      <formula>0</formula>
    </cfRule>
  </conditionalFormatting>
  <conditionalFormatting sqref="G5:G39 L5:L39">
    <cfRule type="cellIs" dxfId="228" priority="31" operator="between">
      <formula>1</formula>
      <formula>3</formula>
    </cfRule>
    <cfRule type="cellIs" dxfId="227" priority="32" operator="between">
      <formula>4</formula>
      <formula>9</formula>
    </cfRule>
    <cfRule type="cellIs" dxfId="226" priority="33" operator="between">
      <formula>10</formula>
      <formula>19</formula>
    </cfRule>
    <cfRule type="cellIs" dxfId="225" priority="34" operator="greaterThanOrEqual">
      <formula>20</formula>
    </cfRule>
  </conditionalFormatting>
  <conditionalFormatting sqref="N5:N33">
    <cfRule type="containsText" dxfId="224" priority="24" operator="containsText" text="1-3">
      <formula>NOT(ISERROR(SEARCH("1-3",N5)))</formula>
    </cfRule>
    <cfRule type="containsText" dxfId="223" priority="25" operator="containsText" text="4-9">
      <formula>NOT(ISERROR(SEARCH("4-9",N5)))</formula>
    </cfRule>
    <cfRule type="containsText" dxfId="222" priority="26" operator="containsText" text="10-19">
      <formula>NOT(ISERROR(SEARCH("10-19",N5)))</formula>
    </cfRule>
    <cfRule type="cellIs" dxfId="221" priority="27" operator="equal">
      <formula>0</formula>
    </cfRule>
    <cfRule type="containsText" dxfId="220" priority="28" operator="containsText" text="20-25">
      <formula>NOT(ISERROR(SEARCH("20-25",N5)))</formula>
    </cfRule>
  </conditionalFormatting>
  <conditionalFormatting sqref="N34:N39">
    <cfRule type="cellIs" dxfId="219" priority="125" operator="between">
      <formula>1</formula>
      <formula>3</formula>
    </cfRule>
    <cfRule type="cellIs" dxfId="218" priority="126" operator="between">
      <formula>4</formula>
      <formula>9</formula>
    </cfRule>
    <cfRule type="cellIs" dxfId="217" priority="127" operator="between">
      <formula>10</formula>
      <formula>19</formula>
    </cfRule>
    <cfRule type="cellIs" dxfId="216" priority="129" operator="greaterThanOrEqual">
      <formula>20</formula>
    </cfRule>
    <cfRule type="containsText" dxfId="215" priority="135" stopIfTrue="1" operator="containsText" text="High">
      <formula>NOT(ISERROR(SEARCH("High",N34)))</formula>
    </cfRule>
    <cfRule type="containsText" dxfId="214" priority="136" stopIfTrue="1" operator="containsText" text="Medium">
      <formula>NOT(ISERROR(SEARCH("Medium",N34)))</formula>
    </cfRule>
    <cfRule type="containsText" dxfId="213" priority="137" stopIfTrue="1" operator="containsText" text="Low">
      <formula>NOT(ISERROR(SEARCH("Low",N34)))</formula>
    </cfRule>
  </conditionalFormatting>
  <conditionalFormatting sqref="O7:P9 M7:M10">
    <cfRule type="cellIs" dxfId="212" priority="118" operator="equal">
      <formula>0</formula>
    </cfRule>
  </conditionalFormatting>
  <conditionalFormatting sqref="O16:P16">
    <cfRule type="cellIs" dxfId="211" priority="22" operator="equal">
      <formula>0</formula>
    </cfRule>
  </conditionalFormatting>
  <conditionalFormatting sqref="O19:P19">
    <cfRule type="cellIs" dxfId="210" priority="1" operator="equal">
      <formula>0</formula>
    </cfRule>
  </conditionalFormatting>
  <conditionalFormatting sqref="O21:P33">
    <cfRule type="cellIs" dxfId="209" priority="3" operator="equal">
      <formula>0</formula>
    </cfRule>
  </conditionalFormatting>
  <conditionalFormatting sqref="O20:Q20">
    <cfRule type="cellIs" dxfId="208" priority="81" operator="equal">
      <formula>0</formula>
    </cfRule>
  </conditionalFormatting>
  <conditionalFormatting sqref="Q5:Q10">
    <cfRule type="cellIs" dxfId="207" priority="123" operator="equal">
      <formula>"Y"</formula>
    </cfRule>
  </conditionalFormatting>
  <conditionalFormatting sqref="Q7:Q9 O10:Q10 A5:B9 A10:L10 A36:Q39 Q16 O17:Q18 Q19 Q21:Q34 M34:Q35 C7:L9 M31:M33">
    <cfRule type="cellIs" dxfId="206" priority="131" operator="equal">
      <formula>0</formula>
    </cfRule>
  </conditionalFormatting>
  <conditionalFormatting sqref="Q11:Q39">
    <cfRule type="cellIs" dxfId="205" priority="29" operator="equal">
      <formula>"Y"</formula>
    </cfRule>
  </conditionalFormatting>
  <printOptions horizontalCentered="1"/>
  <pageMargins left="0.70866141732283472" right="0.70866141732283472" top="0.74803149606299213" bottom="0.74803149606299213" header="0.31496062992125984" footer="0.31496062992125984"/>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iconSet" priority="100" id="{7BBAF7DB-AA23-4D91-AB0B-3E8F553320ED}">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P5</xm:sqref>
        </x14:conditionalFormatting>
        <x14:conditionalFormatting xmlns:xm="http://schemas.microsoft.com/office/excel/2006/main">
          <x14:cfRule type="iconSet" priority="111" id="{AD56C5DD-702A-4D7D-9F43-880F5C0ADB51}">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P6</xm:sqref>
        </x14:conditionalFormatting>
        <x14:conditionalFormatting xmlns:xm="http://schemas.microsoft.com/office/excel/2006/main">
          <x14:cfRule type="iconSet" priority="122" id="{5A512967-CB92-4E66-837C-7ED91172D78E}">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P7</xm:sqref>
        </x14:conditionalFormatting>
        <x14:conditionalFormatting xmlns:xm="http://schemas.microsoft.com/office/excel/2006/main">
          <x14:cfRule type="iconSet" priority="36" id="{5DF58F74-6EE2-4185-B018-6E720FBAD974}">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P11</xm:sqref>
        </x14:conditionalFormatting>
        <x14:conditionalFormatting xmlns:xm="http://schemas.microsoft.com/office/excel/2006/main">
          <x14:cfRule type="iconSet" priority="23" id="{37E12474-524B-45EF-9115-CA2D3A2B84BE}">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P16</xm:sqref>
        </x14:conditionalFormatting>
        <x14:conditionalFormatting xmlns:xm="http://schemas.microsoft.com/office/excel/2006/main">
          <x14:cfRule type="iconSet" priority="2" id="{56FD2001-398A-438D-856D-510AB4E07F8E}">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P19</xm:sqref>
        </x14:conditionalFormatting>
        <x14:conditionalFormatting xmlns:xm="http://schemas.microsoft.com/office/excel/2006/main">
          <x14:cfRule type="iconSet" priority="82" id="{2E4DA354-1F14-4687-B67B-5C2E17D8279A}">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P20</xm:sqref>
        </x14:conditionalFormatting>
        <x14:conditionalFormatting xmlns:xm="http://schemas.microsoft.com/office/excel/2006/main">
          <x14:cfRule type="iconSet" priority="84" id="{7FF6F9DD-530B-494C-A78B-377CFE7527F1}">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P23:P24</xm:sqref>
        </x14:conditionalFormatting>
        <x14:conditionalFormatting xmlns:xm="http://schemas.microsoft.com/office/excel/2006/main">
          <x14:cfRule type="iconSet" priority="4" id="{19D59413-DC88-4536-8F9E-2CAD996636EB}">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P28</xm:sqref>
        </x14:conditionalFormatting>
        <x14:conditionalFormatting xmlns:xm="http://schemas.microsoft.com/office/excel/2006/main">
          <x14:cfRule type="iconSet" priority="559" id="{AE31346B-15AF-4996-9CFB-6D6A7D09FEB6}">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P30:P31</xm:sqref>
        </x14:conditionalFormatting>
        <x14:conditionalFormatting xmlns:xm="http://schemas.microsoft.com/office/excel/2006/main">
          <x14:cfRule type="iconSet" priority="6" id="{2DE06B10-B7C1-4531-8533-528B259234C1}">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P31</xm:sqref>
        </x14:conditionalFormatting>
        <x14:conditionalFormatting xmlns:xm="http://schemas.microsoft.com/office/excel/2006/main">
          <x14:cfRule type="iconSet" priority="458" id="{E90DE287-0C0D-48B5-BF03-629A4F089B4B}">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Q21 Q12 Q15 Q18 Q26 P25:P27 P21:P22 P8:P10 P31:P39 P12:P15 Q23:Q24 P17:P18 Q31 P29 Q28</xm:sqref>
        </x14:conditionalFormatting>
        <x14:conditionalFormatting xmlns:xm="http://schemas.microsoft.com/office/excel/2006/main">
          <x14:cfRule type="iconSet" priority="5" id="{5A6A7B83-7864-4A5E-B844-D74D53C9440F}">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S976"/>
  <sheetViews>
    <sheetView showGridLines="0" zoomScale="110" zoomScaleNormal="110" zoomScaleSheetLayoutView="40" zoomScalePageLayoutView="55" workbookViewId="0">
      <pane ySplit="4" topLeftCell="A350" activePane="bottomLeft" state="frozen"/>
      <selection activeCell="B11" sqref="B11"/>
      <selection pane="bottomLeft" activeCell="A34" sqref="A34"/>
    </sheetView>
  </sheetViews>
  <sheetFormatPr defaultColWidth="9.140625" defaultRowHeight="15.75"/>
  <cols>
    <col min="1" max="1" width="32.85546875" style="106" customWidth="1"/>
    <col min="2" max="2" width="7.7109375" style="106" bestFit="1" customWidth="1"/>
    <col min="3" max="3" width="11.28515625" style="112" customWidth="1"/>
    <col min="4" max="4" width="38.28515625" style="193" customWidth="1"/>
    <col min="5" max="6" width="30.7109375" style="108" customWidth="1"/>
    <col min="7" max="8" width="7.28515625" style="112" customWidth="1"/>
    <col min="9" max="9" width="16.7109375" style="112" customWidth="1"/>
    <col min="10" max="10" width="44.28515625" style="194" customWidth="1"/>
    <col min="11" max="12" width="7.28515625" style="112" customWidth="1"/>
    <col min="13" max="13" width="16.7109375" style="112" customWidth="1"/>
    <col min="14" max="14" width="38.140625" style="199" customWidth="1"/>
    <col min="15" max="15" width="19.140625" style="195" bestFit="1" customWidth="1"/>
    <col min="16" max="16" width="18.140625" style="197" customWidth="1"/>
    <col min="17" max="17" width="7.28515625" style="112" hidden="1" customWidth="1"/>
    <col min="18" max="18" width="6.7109375" style="112" hidden="1" customWidth="1"/>
    <col min="19" max="19" width="14.85546875" style="164" customWidth="1"/>
    <col min="20" max="16384" width="9.140625" style="108"/>
  </cols>
  <sheetData>
    <row r="1" spans="1:19" ht="26.25">
      <c r="A1" s="14" t="s">
        <v>86</v>
      </c>
      <c r="C1" s="105"/>
      <c r="D1" s="107"/>
      <c r="G1" s="107"/>
      <c r="H1" s="107"/>
      <c r="I1" s="107"/>
      <c r="J1" s="109"/>
      <c r="K1" s="644"/>
      <c r="L1" s="644"/>
      <c r="M1" s="644"/>
      <c r="N1" s="109"/>
      <c r="O1" s="110"/>
      <c r="P1" s="111"/>
      <c r="R1" s="113"/>
    </row>
    <row r="2" spans="1:19" ht="16.5" thickBot="1">
      <c r="C2" s="114"/>
      <c r="D2" s="115"/>
      <c r="J2" s="116"/>
      <c r="L2" s="108"/>
      <c r="M2" s="108"/>
      <c r="N2" s="117"/>
      <c r="O2" s="118"/>
      <c r="P2" s="106"/>
      <c r="Q2" s="119"/>
      <c r="R2" s="119"/>
    </row>
    <row r="3" spans="1:19" s="123" customFormat="1">
      <c r="A3" s="659" t="s">
        <v>87</v>
      </c>
      <c r="B3" s="660"/>
      <c r="C3" s="661" t="s">
        <v>67</v>
      </c>
      <c r="D3" s="662"/>
      <c r="E3" s="663"/>
      <c r="F3" s="120" t="s">
        <v>88</v>
      </c>
      <c r="G3" s="664" t="s">
        <v>89</v>
      </c>
      <c r="H3" s="665"/>
      <c r="I3" s="666"/>
      <c r="J3" s="120" t="s">
        <v>90</v>
      </c>
      <c r="K3" s="645" t="s">
        <v>91</v>
      </c>
      <c r="L3" s="646"/>
      <c r="M3" s="647"/>
      <c r="N3" s="648" t="s">
        <v>92</v>
      </c>
      <c r="O3" s="649"/>
      <c r="P3" s="121" t="s">
        <v>93</v>
      </c>
      <c r="Q3" s="122"/>
      <c r="R3" s="122"/>
      <c r="S3" s="374"/>
    </row>
    <row r="4" spans="1:19" s="106" customFormat="1" ht="60.95" customHeight="1" thickBot="1">
      <c r="A4" s="124" t="s">
        <v>94</v>
      </c>
      <c r="B4" s="125" t="s">
        <v>95</v>
      </c>
      <c r="C4" s="126" t="s">
        <v>96</v>
      </c>
      <c r="D4" s="126" t="s">
        <v>97</v>
      </c>
      <c r="E4" s="126" t="s">
        <v>98</v>
      </c>
      <c r="F4" s="125" t="s">
        <v>99</v>
      </c>
      <c r="G4" s="127" t="s">
        <v>100</v>
      </c>
      <c r="H4" s="127" t="s">
        <v>101</v>
      </c>
      <c r="I4" s="126" t="s">
        <v>102</v>
      </c>
      <c r="J4" s="126" t="s">
        <v>103</v>
      </c>
      <c r="K4" s="127" t="s">
        <v>100</v>
      </c>
      <c r="L4" s="127" t="s">
        <v>101</v>
      </c>
      <c r="M4" s="126" t="s">
        <v>102</v>
      </c>
      <c r="N4" s="126" t="s">
        <v>104</v>
      </c>
      <c r="O4" s="128" t="s">
        <v>105</v>
      </c>
      <c r="P4" s="129" t="s">
        <v>106</v>
      </c>
      <c r="Q4" s="130"/>
      <c r="R4" s="131" t="s">
        <v>107</v>
      </c>
      <c r="S4" s="375"/>
    </row>
    <row r="5" spans="1:19" s="106" customFormat="1" ht="18.75" customHeight="1" thickBot="1">
      <c r="A5" s="650" t="s">
        <v>108</v>
      </c>
      <c r="B5" s="651"/>
      <c r="C5" s="651"/>
      <c r="D5" s="651"/>
      <c r="E5" s="651"/>
      <c r="F5" s="651"/>
      <c r="G5" s="651"/>
      <c r="H5" s="651"/>
      <c r="I5" s="651"/>
      <c r="J5" s="651"/>
      <c r="K5" s="651"/>
      <c r="L5" s="651"/>
      <c r="M5" s="651"/>
      <c r="N5" s="651"/>
      <c r="O5" s="651"/>
      <c r="P5" s="652"/>
      <c r="Q5" s="132"/>
      <c r="R5" s="131"/>
      <c r="S5" s="375"/>
    </row>
    <row r="6" spans="1:19" s="8" customFormat="1" ht="255.95" customHeight="1">
      <c r="A6" s="392" t="s">
        <v>109</v>
      </c>
      <c r="B6" s="351">
        <f>_xlfn.RANK.EQ(M6,$M$2:$M$103,0)+COUNTIF($M$2:M6,M6)-1</f>
        <v>1</v>
      </c>
      <c r="C6" s="352" t="s">
        <v>110</v>
      </c>
      <c r="D6" s="377" t="s">
        <v>111</v>
      </c>
      <c r="E6" s="527" t="s">
        <v>112</v>
      </c>
      <c r="F6" s="667" t="s">
        <v>113</v>
      </c>
      <c r="G6" s="353">
        <v>5</v>
      </c>
      <c r="H6" s="353">
        <v>5</v>
      </c>
      <c r="I6" s="522">
        <f t="shared" ref="I6:I11" si="0">G6*H6</f>
        <v>25</v>
      </c>
      <c r="J6" s="528" t="s">
        <v>114</v>
      </c>
      <c r="K6" s="353">
        <v>4</v>
      </c>
      <c r="L6" s="353">
        <v>5</v>
      </c>
      <c r="M6" s="522">
        <f>K6*L6</f>
        <v>20</v>
      </c>
      <c r="N6" s="527" t="s">
        <v>115</v>
      </c>
      <c r="O6" s="371" t="s">
        <v>116</v>
      </c>
      <c r="P6" s="359" t="s">
        <v>117</v>
      </c>
      <c r="Q6" s="372"/>
      <c r="R6" s="373"/>
      <c r="S6" s="34" t="s">
        <v>118</v>
      </c>
    </row>
    <row r="7" spans="1:19" s="370" customFormat="1" ht="344.25">
      <c r="A7" s="393" t="s">
        <v>119</v>
      </c>
      <c r="B7" s="361">
        <f>_xlfn.RANK.EQ(M7,$M$2:$M$103,0)+COUNTIF($M$2:M7,M7)-1</f>
        <v>2</v>
      </c>
      <c r="C7" s="362" t="s">
        <v>110</v>
      </c>
      <c r="D7" s="378" t="s">
        <v>120</v>
      </c>
      <c r="E7" s="363" t="s">
        <v>121</v>
      </c>
      <c r="F7" s="668"/>
      <c r="G7" s="364">
        <v>5</v>
      </c>
      <c r="H7" s="364">
        <v>5</v>
      </c>
      <c r="I7" s="365">
        <f t="shared" si="0"/>
        <v>25</v>
      </c>
      <c r="J7" s="390" t="s">
        <v>122</v>
      </c>
      <c r="K7" s="364">
        <v>5</v>
      </c>
      <c r="L7" s="364">
        <v>4</v>
      </c>
      <c r="M7" s="365">
        <f>K7*L7</f>
        <v>20</v>
      </c>
      <c r="N7" s="363" t="s">
        <v>123</v>
      </c>
      <c r="O7" s="366" t="s">
        <v>116</v>
      </c>
      <c r="P7" s="367" t="s">
        <v>124</v>
      </c>
      <c r="Q7" s="368">
        <f>G7*H7</f>
        <v>25</v>
      </c>
      <c r="R7" s="369">
        <f t="shared" ref="R7" si="1">K7*L7</f>
        <v>20</v>
      </c>
      <c r="S7" s="376" t="s">
        <v>125</v>
      </c>
    </row>
    <row r="8" spans="1:19" s="354" customFormat="1" ht="285">
      <c r="A8" s="394" t="s">
        <v>126</v>
      </c>
      <c r="B8" s="351">
        <f>_xlfn.RANK.EQ(M8,$M$2:$M$103,0)+COUNTIF($M$2:M8,M8)-1</f>
        <v>4</v>
      </c>
      <c r="C8" s="352" t="s">
        <v>110</v>
      </c>
      <c r="D8" s="528" t="s">
        <v>127</v>
      </c>
      <c r="E8" s="527" t="s">
        <v>128</v>
      </c>
      <c r="F8" s="667" t="s">
        <v>113</v>
      </c>
      <c r="G8" s="353">
        <v>3</v>
      </c>
      <c r="H8" s="529">
        <v>4</v>
      </c>
      <c r="I8" s="522">
        <f t="shared" si="0"/>
        <v>12</v>
      </c>
      <c r="J8" s="530" t="s">
        <v>129</v>
      </c>
      <c r="K8" s="353">
        <v>3</v>
      </c>
      <c r="L8" s="529">
        <v>4</v>
      </c>
      <c r="M8" s="522">
        <f>K8*L8</f>
        <v>12</v>
      </c>
      <c r="N8" s="527"/>
      <c r="O8" s="531" t="s">
        <v>130</v>
      </c>
      <c r="P8" s="532" t="s">
        <v>131</v>
      </c>
      <c r="Q8" s="533">
        <f>G8*H8</f>
        <v>12</v>
      </c>
      <c r="R8" s="534">
        <f>K8*L8</f>
        <v>12</v>
      </c>
      <c r="S8" s="376" t="s">
        <v>125</v>
      </c>
    </row>
    <row r="9" spans="1:19" s="154" customFormat="1" ht="160.5" customHeight="1" thickBot="1">
      <c r="A9" s="148" t="s">
        <v>132</v>
      </c>
      <c r="B9" s="304">
        <f>_xlfn.RANK.EQ(M9,$M$2:$M$103,0)+COUNTIF($M$2:M9,M9)-1</f>
        <v>10</v>
      </c>
      <c r="C9" s="142" t="s">
        <v>133</v>
      </c>
      <c r="D9" s="174" t="s">
        <v>134</v>
      </c>
      <c r="E9" s="535" t="s">
        <v>135</v>
      </c>
      <c r="F9" s="669"/>
      <c r="G9" s="136">
        <v>3</v>
      </c>
      <c r="H9" s="536">
        <v>4</v>
      </c>
      <c r="I9" s="537">
        <f t="shared" si="0"/>
        <v>12</v>
      </c>
      <c r="J9" s="538" t="s">
        <v>136</v>
      </c>
      <c r="K9" s="136">
        <v>2</v>
      </c>
      <c r="L9" s="536">
        <v>3</v>
      </c>
      <c r="M9" s="539">
        <f>K9*L9</f>
        <v>6</v>
      </c>
      <c r="N9" s="535" t="s">
        <v>137</v>
      </c>
      <c r="O9" s="540" t="s">
        <v>130</v>
      </c>
      <c r="P9" s="541" t="s">
        <v>138</v>
      </c>
      <c r="Q9" s="152"/>
      <c r="R9" s="153"/>
      <c r="S9" s="376" t="s">
        <v>125</v>
      </c>
    </row>
    <row r="10" spans="1:19" s="4" customFormat="1" ht="343.5" thickBot="1">
      <c r="A10" s="395" t="s">
        <v>139</v>
      </c>
      <c r="B10" s="355">
        <f>_xlfn.RANK.EQ(M10,$M$2:$M$103,0)+COUNTIF($M$2:M10,M10)-1</f>
        <v>3</v>
      </c>
      <c r="C10" s="356" t="s">
        <v>140</v>
      </c>
      <c r="D10" s="379" t="s">
        <v>141</v>
      </c>
      <c r="E10" s="542" t="s">
        <v>142</v>
      </c>
      <c r="F10" s="669"/>
      <c r="G10" s="543">
        <v>4</v>
      </c>
      <c r="H10" s="543">
        <v>5</v>
      </c>
      <c r="I10" s="522">
        <f t="shared" si="0"/>
        <v>20</v>
      </c>
      <c r="J10" s="396" t="s">
        <v>143</v>
      </c>
      <c r="K10" s="543">
        <v>3</v>
      </c>
      <c r="L10" s="543">
        <v>5</v>
      </c>
      <c r="M10" s="522">
        <f>L10*K10</f>
        <v>15</v>
      </c>
      <c r="N10" s="542" t="s">
        <v>144</v>
      </c>
      <c r="O10" s="544" t="s">
        <v>130</v>
      </c>
      <c r="P10" s="545" t="s">
        <v>145</v>
      </c>
      <c r="Q10" s="357"/>
      <c r="R10" s="358"/>
      <c r="S10" s="376" t="s">
        <v>146</v>
      </c>
    </row>
    <row r="11" spans="1:19" s="4" customFormat="1" ht="160.5" thickBot="1">
      <c r="A11" s="397" t="s">
        <v>147</v>
      </c>
      <c r="B11" s="355">
        <f>_xlfn.RANK.EQ(M11,$M$2:$M$103,0)+COUNTIF($M$2:M11,M11)-1</f>
        <v>5</v>
      </c>
      <c r="C11" s="359" t="s">
        <v>148</v>
      </c>
      <c r="D11" s="546" t="s">
        <v>149</v>
      </c>
      <c r="E11" s="546" t="s">
        <v>150</v>
      </c>
      <c r="F11" s="360"/>
      <c r="G11" s="534">
        <v>4</v>
      </c>
      <c r="H11" s="534">
        <v>5</v>
      </c>
      <c r="I11" s="522">
        <f t="shared" si="0"/>
        <v>20</v>
      </c>
      <c r="J11" s="396" t="s">
        <v>151</v>
      </c>
      <c r="K11" s="534">
        <v>3</v>
      </c>
      <c r="L11" s="534">
        <v>4</v>
      </c>
      <c r="M11" s="522">
        <f>L11*K11</f>
        <v>12</v>
      </c>
      <c r="N11" s="546"/>
      <c r="O11" s="547" t="s">
        <v>130</v>
      </c>
      <c r="P11" s="545" t="s">
        <v>152</v>
      </c>
      <c r="Q11" s="357"/>
      <c r="R11" s="358"/>
      <c r="S11" s="376" t="s">
        <v>146</v>
      </c>
    </row>
    <row r="12" spans="1:19" s="106" customFormat="1" ht="18.75" customHeight="1" thickBot="1">
      <c r="A12" s="656" t="s">
        <v>153</v>
      </c>
      <c r="B12" s="657"/>
      <c r="C12" s="657"/>
      <c r="D12" s="657"/>
      <c r="E12" s="657"/>
      <c r="F12" s="657"/>
      <c r="G12" s="657"/>
      <c r="H12" s="657"/>
      <c r="I12" s="657"/>
      <c r="J12" s="657"/>
      <c r="K12" s="657"/>
      <c r="L12" s="657"/>
      <c r="M12" s="657"/>
      <c r="N12" s="657"/>
      <c r="O12" s="657"/>
      <c r="P12" s="658"/>
      <c r="Q12" s="132"/>
      <c r="R12" s="131"/>
      <c r="S12" s="375"/>
    </row>
    <row r="13" spans="1:19" s="159" customFormat="1" ht="408.95" customHeight="1" thickBot="1">
      <c r="A13" s="155" t="s">
        <v>154</v>
      </c>
      <c r="B13" s="134">
        <f>_xlfn.RANK.EQ(M13,$M$2:$M$103,0)+COUNTIF($M$2:M13,M13)-1</f>
        <v>6</v>
      </c>
      <c r="C13" s="301" t="s">
        <v>155</v>
      </c>
      <c r="D13" s="156" t="s">
        <v>156</v>
      </c>
      <c r="E13" s="548" t="s">
        <v>157</v>
      </c>
      <c r="F13" s="667" t="s">
        <v>158</v>
      </c>
      <c r="G13" s="536">
        <v>4</v>
      </c>
      <c r="H13" s="536">
        <v>4</v>
      </c>
      <c r="I13" s="539">
        <f>G13*H13</f>
        <v>16</v>
      </c>
      <c r="J13" s="389" t="s">
        <v>159</v>
      </c>
      <c r="K13" s="536">
        <v>3</v>
      </c>
      <c r="L13" s="536">
        <v>4</v>
      </c>
      <c r="M13" s="539">
        <f>K13*L13</f>
        <v>12</v>
      </c>
      <c r="N13" s="535"/>
      <c r="O13" s="540" t="s">
        <v>130</v>
      </c>
      <c r="P13" s="549" t="s">
        <v>160</v>
      </c>
      <c r="Q13" s="157"/>
      <c r="R13" s="158"/>
      <c r="S13" s="376" t="s">
        <v>146</v>
      </c>
    </row>
    <row r="14" spans="1:19" ht="331.5" thickBot="1">
      <c r="A14" s="148" t="s">
        <v>161</v>
      </c>
      <c r="B14" s="134">
        <f>_xlfn.RANK.EQ(M14,$M$2:$M$103,0)+COUNTIF($M$2:M14,M14)-1</f>
        <v>11</v>
      </c>
      <c r="C14" s="302" t="s">
        <v>162</v>
      </c>
      <c r="D14" s="160" t="s">
        <v>163</v>
      </c>
      <c r="E14" s="550" t="s">
        <v>164</v>
      </c>
      <c r="F14" s="668"/>
      <c r="G14" s="536">
        <v>5</v>
      </c>
      <c r="H14" s="536">
        <v>4</v>
      </c>
      <c r="I14" s="539">
        <f>G14*H14</f>
        <v>20</v>
      </c>
      <c r="J14" s="398" t="s">
        <v>165</v>
      </c>
      <c r="K14" s="536">
        <v>2</v>
      </c>
      <c r="L14" s="536">
        <v>3</v>
      </c>
      <c r="M14" s="539">
        <f>K14*L14</f>
        <v>6</v>
      </c>
      <c r="N14" s="535"/>
      <c r="O14" s="540" t="s">
        <v>130</v>
      </c>
      <c r="P14" s="349" t="s">
        <v>166</v>
      </c>
      <c r="Q14" s="146"/>
      <c r="R14" s="147"/>
      <c r="S14" s="376" t="s">
        <v>146</v>
      </c>
    </row>
    <row r="15" spans="1:19" s="106" customFormat="1" ht="18.75" customHeight="1" thickBot="1">
      <c r="A15" s="653" t="s">
        <v>167</v>
      </c>
      <c r="B15" s="654"/>
      <c r="C15" s="654"/>
      <c r="D15" s="654"/>
      <c r="E15" s="654"/>
      <c r="F15" s="654"/>
      <c r="G15" s="654"/>
      <c r="H15" s="654"/>
      <c r="I15" s="654"/>
      <c r="J15" s="654"/>
      <c r="K15" s="654"/>
      <c r="L15" s="654"/>
      <c r="M15" s="654"/>
      <c r="N15" s="654"/>
      <c r="O15" s="654"/>
      <c r="P15" s="655"/>
      <c r="Q15" s="132"/>
      <c r="R15" s="131"/>
      <c r="S15" s="375"/>
    </row>
    <row r="16" spans="1:19" s="164" customFormat="1" ht="267.75">
      <c r="A16" s="161" t="s">
        <v>168</v>
      </c>
      <c r="B16" s="134">
        <f>_xlfn.RANK.EQ(M16,$M$2:$M$103,0)+COUNTIF($M$2:M16,M16)-1</f>
        <v>12</v>
      </c>
      <c r="C16" s="301" t="s">
        <v>169</v>
      </c>
      <c r="D16" s="156" t="s">
        <v>170</v>
      </c>
      <c r="E16" s="548" t="s">
        <v>171</v>
      </c>
      <c r="F16" s="667" t="s">
        <v>172</v>
      </c>
      <c r="G16" s="551">
        <v>2</v>
      </c>
      <c r="H16" s="551">
        <v>4</v>
      </c>
      <c r="I16" s="539">
        <f>G16*H16</f>
        <v>8</v>
      </c>
      <c r="J16" s="552" t="s">
        <v>173</v>
      </c>
      <c r="K16" s="551">
        <v>2</v>
      </c>
      <c r="L16" s="551">
        <v>3</v>
      </c>
      <c r="M16" s="539">
        <f>K16*L16</f>
        <v>6</v>
      </c>
      <c r="N16" s="548"/>
      <c r="O16" s="553" t="s">
        <v>130</v>
      </c>
      <c r="P16" s="399" t="s">
        <v>174</v>
      </c>
      <c r="Q16" s="162"/>
      <c r="R16" s="163"/>
      <c r="S16" s="164" t="s">
        <v>175</v>
      </c>
    </row>
    <row r="17" spans="1:19" s="159" customFormat="1" ht="381.95" customHeight="1">
      <c r="A17" s="155" t="s">
        <v>176</v>
      </c>
      <c r="B17" s="134">
        <f>_xlfn.RANK.EQ(M17,$M$2:$M$103,0)+COUNTIF($M$2:M17,M17)-1</f>
        <v>7</v>
      </c>
      <c r="C17" s="302" t="s">
        <v>177</v>
      </c>
      <c r="D17" s="160" t="s">
        <v>178</v>
      </c>
      <c r="E17" s="550" t="s">
        <v>179</v>
      </c>
      <c r="F17" s="668"/>
      <c r="G17" s="554">
        <v>5</v>
      </c>
      <c r="H17" s="554">
        <v>3</v>
      </c>
      <c r="I17" s="539">
        <f>G17*H17</f>
        <v>15</v>
      </c>
      <c r="J17" s="388" t="s">
        <v>180</v>
      </c>
      <c r="K17" s="554">
        <v>4</v>
      </c>
      <c r="L17" s="554">
        <v>3</v>
      </c>
      <c r="M17" s="539">
        <f>K17*L17</f>
        <v>12</v>
      </c>
      <c r="N17" s="555"/>
      <c r="O17" s="556" t="s">
        <v>130</v>
      </c>
      <c r="P17" s="549" t="s">
        <v>181</v>
      </c>
      <c r="Q17" s="157"/>
      <c r="R17" s="158"/>
      <c r="S17" s="164" t="s">
        <v>125</v>
      </c>
    </row>
    <row r="18" spans="1:19" s="106" customFormat="1" ht="18.75" customHeight="1">
      <c r="A18" s="650" t="s">
        <v>182</v>
      </c>
      <c r="B18" s="651"/>
      <c r="C18" s="651"/>
      <c r="D18" s="651"/>
      <c r="E18" s="651"/>
      <c r="F18" s="651"/>
      <c r="G18" s="651"/>
      <c r="H18" s="651"/>
      <c r="I18" s="651"/>
      <c r="J18" s="651"/>
      <c r="K18" s="651"/>
      <c r="L18" s="651"/>
      <c r="M18" s="651"/>
      <c r="N18" s="651"/>
      <c r="O18" s="651"/>
      <c r="P18" s="652"/>
      <c r="Q18" s="132"/>
      <c r="R18" s="131"/>
      <c r="S18" s="375"/>
    </row>
    <row r="19" spans="1:19" s="164" customFormat="1" ht="216.95" customHeight="1">
      <c r="A19" s="141" t="s">
        <v>183</v>
      </c>
      <c r="B19" s="134">
        <f>_xlfn.RANK.EQ(M19,$M$2:$M$103,0)+COUNTIF($M$2:M19,M19)-1</f>
        <v>16</v>
      </c>
      <c r="C19" s="142" t="s">
        <v>184</v>
      </c>
      <c r="D19" s="167" t="s">
        <v>185</v>
      </c>
      <c r="E19" s="137" t="s">
        <v>186</v>
      </c>
      <c r="F19" s="670" t="s">
        <v>187</v>
      </c>
      <c r="G19" s="536">
        <v>2</v>
      </c>
      <c r="H19" s="536">
        <v>5</v>
      </c>
      <c r="I19" s="539">
        <f>G19*H19</f>
        <v>10</v>
      </c>
      <c r="J19" s="142" t="s">
        <v>188</v>
      </c>
      <c r="K19" s="536">
        <v>1</v>
      </c>
      <c r="L19" s="536">
        <v>5</v>
      </c>
      <c r="M19" s="539">
        <f>K19*L19</f>
        <v>5</v>
      </c>
      <c r="N19" s="137" t="s">
        <v>189</v>
      </c>
      <c r="O19" s="177" t="s">
        <v>190</v>
      </c>
      <c r="P19" s="349" t="s">
        <v>191</v>
      </c>
      <c r="Q19" s="166"/>
      <c r="R19" s="163"/>
      <c r="S19" s="164" t="s">
        <v>192</v>
      </c>
    </row>
    <row r="20" spans="1:19" s="164" customFormat="1" ht="373.5" customHeight="1">
      <c r="A20" s="148" t="s">
        <v>81</v>
      </c>
      <c r="B20" s="134">
        <f>_xlfn.RANK.EQ(M20,$M$2:$M$103,0)+COUNTIF($M$2:M20,M20)-1</f>
        <v>13</v>
      </c>
      <c r="C20" s="142" t="s">
        <v>193</v>
      </c>
      <c r="D20" s="380" t="s">
        <v>194</v>
      </c>
      <c r="E20" s="535" t="s">
        <v>195</v>
      </c>
      <c r="F20" s="671"/>
      <c r="G20" s="536">
        <v>4</v>
      </c>
      <c r="H20" s="536">
        <v>3</v>
      </c>
      <c r="I20" s="539">
        <f>G20*H20</f>
        <v>12</v>
      </c>
      <c r="J20" s="387" t="s">
        <v>196</v>
      </c>
      <c r="K20" s="536">
        <v>2</v>
      </c>
      <c r="L20" s="536">
        <v>3</v>
      </c>
      <c r="M20" s="539">
        <f>K20*L20</f>
        <v>6</v>
      </c>
      <c r="N20" s="170"/>
      <c r="O20" s="540" t="s">
        <v>130</v>
      </c>
      <c r="P20" s="349" t="s">
        <v>197</v>
      </c>
      <c r="Q20" s="166"/>
      <c r="R20" s="163"/>
      <c r="S20" s="164" t="s">
        <v>198</v>
      </c>
    </row>
    <row r="21" spans="1:19" ht="15.75" customHeight="1">
      <c r="A21" s="672" t="s">
        <v>199</v>
      </c>
      <c r="B21" s="673"/>
      <c r="C21" s="673"/>
      <c r="D21" s="673"/>
      <c r="E21" s="673"/>
      <c r="F21" s="673"/>
      <c r="G21" s="673"/>
      <c r="H21" s="673"/>
      <c r="I21" s="673"/>
      <c r="J21" s="673"/>
      <c r="K21" s="673"/>
      <c r="L21" s="673"/>
      <c r="M21" s="673"/>
      <c r="N21" s="673"/>
      <c r="O21" s="673"/>
      <c r="P21" s="674"/>
      <c r="Q21" s="146"/>
      <c r="R21" s="147"/>
    </row>
    <row r="22" spans="1:19" ht="342" customHeight="1">
      <c r="A22" s="153" t="s">
        <v>200</v>
      </c>
      <c r="B22" s="134">
        <f>_xlfn.RANK.EQ(M22,$M$2:$M$103,0)+COUNTIF($M$2:M22,M22)-1</f>
        <v>14</v>
      </c>
      <c r="C22" s="142" t="s">
        <v>201</v>
      </c>
      <c r="D22" s="174" t="s">
        <v>202</v>
      </c>
      <c r="E22" s="535" t="s">
        <v>203</v>
      </c>
      <c r="F22" s="175" t="s">
        <v>187</v>
      </c>
      <c r="G22" s="536">
        <v>3</v>
      </c>
      <c r="H22" s="536">
        <v>5</v>
      </c>
      <c r="I22" s="539">
        <f>G22*H22</f>
        <v>15</v>
      </c>
      <c r="J22" s="528" t="s">
        <v>204</v>
      </c>
      <c r="K22" s="536">
        <v>2</v>
      </c>
      <c r="L22" s="536">
        <v>3</v>
      </c>
      <c r="M22" s="539">
        <f>L22*K22</f>
        <v>6</v>
      </c>
      <c r="N22" s="535"/>
      <c r="O22" s="540" t="s">
        <v>130</v>
      </c>
      <c r="P22" s="549" t="s">
        <v>205</v>
      </c>
      <c r="Q22" s="146"/>
      <c r="R22" s="147"/>
      <c r="S22" s="164" t="s">
        <v>125</v>
      </c>
    </row>
    <row r="23" spans="1:19" ht="256.5" customHeight="1">
      <c r="A23" s="400" t="s">
        <v>206</v>
      </c>
      <c r="B23" s="304">
        <f>_xlfn.RANK.EQ(M23,$M$2:$M$103,0)+COUNTIF($M$2:M23,M23)-1</f>
        <v>20</v>
      </c>
      <c r="C23" s="302" t="s">
        <v>207</v>
      </c>
      <c r="D23" s="160" t="s">
        <v>208</v>
      </c>
      <c r="E23" s="555" t="s">
        <v>209</v>
      </c>
      <c r="F23" s="175" t="s">
        <v>187</v>
      </c>
      <c r="G23" s="554">
        <v>1</v>
      </c>
      <c r="H23" s="554">
        <v>4</v>
      </c>
      <c r="I23" s="539">
        <f>G23*H23</f>
        <v>4</v>
      </c>
      <c r="J23" s="557" t="s">
        <v>210</v>
      </c>
      <c r="K23" s="554">
        <v>1</v>
      </c>
      <c r="L23" s="554">
        <v>2</v>
      </c>
      <c r="M23" s="539">
        <f>L23*K23</f>
        <v>2</v>
      </c>
      <c r="N23" s="555"/>
      <c r="O23" s="558" t="s">
        <v>130</v>
      </c>
      <c r="P23" s="559" t="s">
        <v>211</v>
      </c>
      <c r="Q23" s="178"/>
      <c r="R23" s="147"/>
      <c r="S23" s="164" t="s">
        <v>125</v>
      </c>
    </row>
    <row r="24" spans="1:19" ht="346.5" customHeight="1">
      <c r="A24" s="401" t="s">
        <v>212</v>
      </c>
      <c r="B24" s="134">
        <f>_xlfn.RANK.EQ(M24,$M$2:$M$103,0)+COUNTIF($M$2:M24,M24)-1</f>
        <v>15</v>
      </c>
      <c r="C24" s="142" t="s">
        <v>207</v>
      </c>
      <c r="D24" s="535" t="s">
        <v>213</v>
      </c>
      <c r="E24" s="535" t="s">
        <v>214</v>
      </c>
      <c r="F24" s="175" t="s">
        <v>187</v>
      </c>
      <c r="G24" s="536">
        <v>1</v>
      </c>
      <c r="H24" s="536">
        <v>5</v>
      </c>
      <c r="I24" s="536">
        <f>G24*H24</f>
        <v>5</v>
      </c>
      <c r="J24" s="387" t="s">
        <v>215</v>
      </c>
      <c r="K24" s="536">
        <v>2</v>
      </c>
      <c r="L24" s="536">
        <v>3</v>
      </c>
      <c r="M24" s="536">
        <f>K24*L24</f>
        <v>6</v>
      </c>
      <c r="N24" s="535"/>
      <c r="O24" s="177"/>
      <c r="P24" s="350" t="s">
        <v>216</v>
      </c>
      <c r="Q24" s="178"/>
      <c r="R24" s="147"/>
      <c r="S24" s="164" t="s">
        <v>125</v>
      </c>
    </row>
    <row r="25" spans="1:19" s="106" customFormat="1" ht="26.1" customHeight="1">
      <c r="A25" s="650" t="s">
        <v>217</v>
      </c>
      <c r="B25" s="651"/>
      <c r="C25" s="651"/>
      <c r="D25" s="651"/>
      <c r="E25" s="651"/>
      <c r="F25" s="651"/>
      <c r="G25" s="651"/>
      <c r="H25" s="651"/>
      <c r="I25" s="651"/>
      <c r="J25" s="651"/>
      <c r="K25" s="651"/>
      <c r="L25" s="651"/>
      <c r="M25" s="651"/>
      <c r="N25" s="651"/>
      <c r="O25" s="651"/>
      <c r="P25" s="652"/>
      <c r="Q25" s="132"/>
      <c r="R25" s="131"/>
      <c r="S25" s="375"/>
    </row>
    <row r="26" spans="1:19" s="106" customFormat="1" ht="409.5" customHeight="1">
      <c r="A26" s="141" t="s">
        <v>218</v>
      </c>
      <c r="B26" s="134">
        <f>_xlfn.RANK.EQ(M26,$M$2:$M$103,0)+COUNTIF($M$2:M26,M26)-1</f>
        <v>9</v>
      </c>
      <c r="C26" s="142" t="s">
        <v>219</v>
      </c>
      <c r="D26" s="381" t="s">
        <v>220</v>
      </c>
      <c r="E26" s="137" t="s">
        <v>186</v>
      </c>
      <c r="F26" s="328" t="s">
        <v>221</v>
      </c>
      <c r="G26" s="136">
        <v>4</v>
      </c>
      <c r="H26" s="136">
        <v>4</v>
      </c>
      <c r="I26" s="539">
        <f>G26*H26</f>
        <v>16</v>
      </c>
      <c r="J26" s="386" t="s">
        <v>222</v>
      </c>
      <c r="K26" s="136">
        <v>3</v>
      </c>
      <c r="L26" s="136">
        <v>3</v>
      </c>
      <c r="M26" s="539">
        <f>K26*L26</f>
        <v>9</v>
      </c>
      <c r="N26" s="137"/>
      <c r="O26" s="138" t="s">
        <v>130</v>
      </c>
      <c r="P26" s="391" t="s">
        <v>223</v>
      </c>
      <c r="Q26" s="140"/>
      <c r="R26" s="131"/>
      <c r="S26" s="375" t="s">
        <v>224</v>
      </c>
    </row>
    <row r="27" spans="1:19" s="106" customFormat="1" ht="18.75" customHeight="1">
      <c r="A27" s="650" t="s">
        <v>225</v>
      </c>
      <c r="B27" s="651"/>
      <c r="C27" s="651"/>
      <c r="D27" s="651"/>
      <c r="E27" s="651"/>
      <c r="F27" s="651"/>
      <c r="G27" s="651"/>
      <c r="H27" s="651"/>
      <c r="I27" s="651"/>
      <c r="J27" s="651"/>
      <c r="K27" s="651"/>
      <c r="L27" s="651"/>
      <c r="M27" s="651"/>
      <c r="N27" s="651"/>
      <c r="O27" s="651"/>
      <c r="P27" s="652"/>
      <c r="Q27" s="132"/>
      <c r="R27" s="131"/>
      <c r="S27" s="375"/>
    </row>
    <row r="28" spans="1:19" s="151" customFormat="1" ht="409.5">
      <c r="A28" s="155" t="s">
        <v>72</v>
      </c>
      <c r="B28" s="134">
        <f>_xlfn.RANK.EQ(M28,$M$2:$M$103,0)+COUNTIF($M$2:M28,M28)-1</f>
        <v>8</v>
      </c>
      <c r="C28" s="136" t="s">
        <v>226</v>
      </c>
      <c r="D28" s="382" t="s">
        <v>227</v>
      </c>
      <c r="E28" s="535" t="s">
        <v>228</v>
      </c>
      <c r="F28" s="175" t="s">
        <v>187</v>
      </c>
      <c r="G28" s="536">
        <v>4</v>
      </c>
      <c r="H28" s="536">
        <v>4</v>
      </c>
      <c r="I28" s="539">
        <f>G28*H28</f>
        <v>16</v>
      </c>
      <c r="J28" s="385" t="s">
        <v>229</v>
      </c>
      <c r="K28" s="536">
        <v>3</v>
      </c>
      <c r="L28" s="536">
        <v>4</v>
      </c>
      <c r="M28" s="539">
        <f>K28*L28</f>
        <v>12</v>
      </c>
      <c r="N28" s="535" t="s">
        <v>230</v>
      </c>
      <c r="O28" s="560" t="s">
        <v>190</v>
      </c>
      <c r="P28" s="549" t="s">
        <v>231</v>
      </c>
      <c r="Q28" s="561"/>
      <c r="R28" s="562"/>
      <c r="S28" s="164" t="s">
        <v>125</v>
      </c>
    </row>
    <row r="29" spans="1:19" s="106" customFormat="1" ht="18.75" customHeight="1" thickBot="1">
      <c r="A29" s="653" t="s">
        <v>232</v>
      </c>
      <c r="B29" s="654"/>
      <c r="C29" s="654"/>
      <c r="D29" s="654"/>
      <c r="E29" s="654"/>
      <c r="F29" s="654"/>
      <c r="G29" s="654"/>
      <c r="H29" s="654"/>
      <c r="I29" s="654"/>
      <c r="J29" s="654"/>
      <c r="K29" s="654"/>
      <c r="L29" s="654"/>
      <c r="M29" s="654"/>
      <c r="N29" s="654"/>
      <c r="O29" s="654"/>
      <c r="P29" s="655"/>
      <c r="Q29" s="132"/>
      <c r="R29" s="131"/>
      <c r="S29" s="375"/>
    </row>
    <row r="30" spans="1:19" ht="267.75">
      <c r="A30" s="190" t="s">
        <v>233</v>
      </c>
      <c r="B30" s="134">
        <f>_xlfn.RANK.EQ(M30,$M$2:$M$103,0)+COUNTIF($M$2:M30,M30)-1</f>
        <v>17</v>
      </c>
      <c r="C30" s="187" t="s">
        <v>234</v>
      </c>
      <c r="D30" s="383" t="s">
        <v>235</v>
      </c>
      <c r="E30" s="137" t="s">
        <v>236</v>
      </c>
      <c r="F30" s="183" t="s">
        <v>237</v>
      </c>
      <c r="G30" s="136">
        <v>3</v>
      </c>
      <c r="H30" s="136">
        <v>3</v>
      </c>
      <c r="I30" s="539">
        <f>G30*H30</f>
        <v>9</v>
      </c>
      <c r="J30" s="384" t="s">
        <v>238</v>
      </c>
      <c r="K30" s="136">
        <v>1</v>
      </c>
      <c r="L30" s="136">
        <v>3</v>
      </c>
      <c r="M30" s="539">
        <f>K30*L30</f>
        <v>3</v>
      </c>
      <c r="N30" s="137"/>
      <c r="O30" s="185" t="s">
        <v>130</v>
      </c>
      <c r="P30" s="299" t="s">
        <v>239</v>
      </c>
      <c r="Q30" s="146"/>
      <c r="R30" s="147"/>
      <c r="S30" s="164" t="s">
        <v>125</v>
      </c>
    </row>
    <row r="31" spans="1:19" ht="225.75" customHeight="1">
      <c r="A31" s="186" t="s">
        <v>82</v>
      </c>
      <c r="B31" s="134">
        <f>_xlfn.RANK.EQ(M31,$M$2:$M$103,0)+COUNTIF($M$2:M31,M31)-1</f>
        <v>18</v>
      </c>
      <c r="C31" s="187" t="s">
        <v>83</v>
      </c>
      <c r="D31" s="383" t="s">
        <v>240</v>
      </c>
      <c r="E31" s="137" t="s">
        <v>241</v>
      </c>
      <c r="F31" s="183" t="s">
        <v>237</v>
      </c>
      <c r="G31" s="136">
        <v>3</v>
      </c>
      <c r="H31" s="136">
        <v>4</v>
      </c>
      <c r="I31" s="539">
        <f>G31*H31</f>
        <v>12</v>
      </c>
      <c r="J31" s="384" t="s">
        <v>242</v>
      </c>
      <c r="K31" s="136">
        <v>1</v>
      </c>
      <c r="L31" s="136">
        <v>3</v>
      </c>
      <c r="M31" s="539">
        <f>K31*L31</f>
        <v>3</v>
      </c>
      <c r="N31" s="137" t="s">
        <v>243</v>
      </c>
      <c r="O31" s="192" t="s">
        <v>244</v>
      </c>
      <c r="P31" s="299" t="s">
        <v>245</v>
      </c>
      <c r="Q31" s="146"/>
      <c r="R31" s="147"/>
      <c r="S31" s="164" t="s">
        <v>246</v>
      </c>
    </row>
    <row r="32" spans="1:19" ht="15.75" customHeight="1" thickBot="1">
      <c r="A32" s="650" t="s">
        <v>85</v>
      </c>
      <c r="B32" s="651"/>
      <c r="C32" s="651"/>
      <c r="D32" s="651"/>
      <c r="E32" s="651"/>
      <c r="F32" s="651"/>
      <c r="G32" s="651"/>
      <c r="H32" s="651"/>
      <c r="I32" s="651"/>
      <c r="J32" s="651"/>
      <c r="K32" s="651"/>
      <c r="L32" s="651"/>
      <c r="M32" s="651"/>
      <c r="N32" s="651"/>
      <c r="O32" s="651"/>
      <c r="P32" s="652"/>
      <c r="Q32" s="146"/>
      <c r="R32" s="147"/>
    </row>
    <row r="33" spans="1:19" ht="230.25" customHeight="1" thickBot="1">
      <c r="A33" s="190" t="s">
        <v>247</v>
      </c>
      <c r="B33" s="134">
        <f>_xlfn.RANK.EQ(M33,$M$2:$M$103,0)+COUNTIF($M$2:M33,M33)-1</f>
        <v>19</v>
      </c>
      <c r="C33" s="300" t="s">
        <v>248</v>
      </c>
      <c r="D33" s="191" t="s">
        <v>249</v>
      </c>
      <c r="E33" s="137" t="s">
        <v>250</v>
      </c>
      <c r="F33" s="183" t="s">
        <v>237</v>
      </c>
      <c r="G33" s="136">
        <v>3</v>
      </c>
      <c r="H33" s="136">
        <v>4</v>
      </c>
      <c r="I33" s="539">
        <f>G33*H33</f>
        <v>12</v>
      </c>
      <c r="J33" s="299" t="s">
        <v>251</v>
      </c>
      <c r="K33" s="136">
        <v>1</v>
      </c>
      <c r="L33" s="136">
        <v>3</v>
      </c>
      <c r="M33" s="539">
        <f>K33*L33</f>
        <v>3</v>
      </c>
      <c r="N33" s="535" t="s">
        <v>252</v>
      </c>
      <c r="O33" s="192" t="s">
        <v>244</v>
      </c>
      <c r="P33" s="549" t="s">
        <v>253</v>
      </c>
      <c r="Q33" s="146"/>
      <c r="R33" s="147"/>
      <c r="S33" s="164" t="s">
        <v>254</v>
      </c>
    </row>
    <row r="34" spans="1:19">
      <c r="N34" s="108"/>
      <c r="P34" s="196"/>
    </row>
    <row r="35" spans="1:19">
      <c r="N35" s="108"/>
    </row>
    <row r="36" spans="1:19">
      <c r="N36" s="108"/>
    </row>
    <row r="37" spans="1:19">
      <c r="N37" s="108"/>
    </row>
    <row r="38" spans="1:19">
      <c r="N38" s="108"/>
    </row>
    <row r="39" spans="1:19" ht="17.25">
      <c r="D39" s="198"/>
      <c r="N39" s="108"/>
    </row>
    <row r="40" spans="1:19">
      <c r="N40" s="108"/>
    </row>
    <row r="41" spans="1:19">
      <c r="N41" s="108"/>
    </row>
    <row r="42" spans="1:19">
      <c r="N42" s="108"/>
    </row>
    <row r="43" spans="1:19">
      <c r="N43" s="108"/>
    </row>
    <row r="44" spans="1:19">
      <c r="N44" s="108"/>
    </row>
    <row r="45" spans="1:19">
      <c r="N45" s="108"/>
    </row>
    <row r="46" spans="1:19">
      <c r="N46" s="108"/>
    </row>
    <row r="47" spans="1:19">
      <c r="N47" s="108"/>
    </row>
    <row r="48" spans="1:19">
      <c r="N48" s="108"/>
    </row>
    <row r="49" spans="14:14">
      <c r="N49" s="108"/>
    </row>
    <row r="50" spans="14:14">
      <c r="N50" s="108"/>
    </row>
    <row r="51" spans="14:14">
      <c r="N51" s="108"/>
    </row>
    <row r="52" spans="14:14">
      <c r="N52" s="108"/>
    </row>
    <row r="53" spans="14:14">
      <c r="N53" s="108"/>
    </row>
    <row r="54" spans="14:14">
      <c r="N54" s="108"/>
    </row>
    <row r="55" spans="14:14">
      <c r="N55" s="108"/>
    </row>
    <row r="56" spans="14:14">
      <c r="N56" s="108"/>
    </row>
    <row r="57" spans="14:14">
      <c r="N57" s="108"/>
    </row>
    <row r="58" spans="14:14">
      <c r="N58" s="108"/>
    </row>
    <row r="59" spans="14:14">
      <c r="N59" s="108"/>
    </row>
    <row r="60" spans="14:14">
      <c r="N60" s="108"/>
    </row>
    <row r="61" spans="14:14">
      <c r="N61" s="108"/>
    </row>
    <row r="62" spans="14:14">
      <c r="N62" s="108"/>
    </row>
    <row r="63" spans="14:14">
      <c r="N63" s="108"/>
    </row>
    <row r="64" spans="14:14">
      <c r="N64" s="108"/>
    </row>
    <row r="65" spans="14:14">
      <c r="N65" s="108"/>
    </row>
    <row r="66" spans="14:14">
      <c r="N66" s="108"/>
    </row>
    <row r="67" spans="14:14">
      <c r="N67" s="108"/>
    </row>
    <row r="68" spans="14:14">
      <c r="N68" s="108"/>
    </row>
    <row r="69" spans="14:14">
      <c r="N69" s="108"/>
    </row>
    <row r="70" spans="14:14">
      <c r="N70" s="108"/>
    </row>
    <row r="71" spans="14:14">
      <c r="N71" s="108"/>
    </row>
    <row r="72" spans="14:14">
      <c r="N72" s="108"/>
    </row>
    <row r="73" spans="14:14">
      <c r="N73" s="108"/>
    </row>
    <row r="74" spans="14:14">
      <c r="N74" s="108"/>
    </row>
    <row r="75" spans="14:14">
      <c r="N75" s="108"/>
    </row>
    <row r="76" spans="14:14">
      <c r="N76" s="108"/>
    </row>
    <row r="77" spans="14:14">
      <c r="N77" s="108"/>
    </row>
    <row r="78" spans="14:14">
      <c r="N78" s="108"/>
    </row>
    <row r="79" spans="14:14">
      <c r="N79" s="108"/>
    </row>
    <row r="80" spans="14:14">
      <c r="N80" s="108"/>
    </row>
    <row r="81" spans="14:14">
      <c r="N81" s="108"/>
    </row>
    <row r="82" spans="14:14">
      <c r="N82" s="108"/>
    </row>
    <row r="83" spans="14:14">
      <c r="N83" s="108"/>
    </row>
    <row r="84" spans="14:14">
      <c r="N84" s="108"/>
    </row>
    <row r="85" spans="14:14">
      <c r="N85" s="108"/>
    </row>
    <row r="86" spans="14:14">
      <c r="N86" s="108"/>
    </row>
    <row r="87" spans="14:14">
      <c r="N87" s="108"/>
    </row>
    <row r="88" spans="14:14">
      <c r="N88" s="108"/>
    </row>
    <row r="89" spans="14:14">
      <c r="N89" s="108"/>
    </row>
    <row r="90" spans="14:14">
      <c r="N90" s="108"/>
    </row>
    <row r="91" spans="14:14">
      <c r="N91" s="108"/>
    </row>
    <row r="92" spans="14:14">
      <c r="N92" s="108"/>
    </row>
    <row r="93" spans="14:14">
      <c r="N93" s="108"/>
    </row>
    <row r="94" spans="14:14">
      <c r="N94" s="108"/>
    </row>
    <row r="95" spans="14:14">
      <c r="N95" s="108"/>
    </row>
    <row r="96" spans="14:14">
      <c r="N96" s="108"/>
    </row>
    <row r="97" spans="14:14">
      <c r="N97" s="108"/>
    </row>
    <row r="98" spans="14:14">
      <c r="N98" s="108"/>
    </row>
    <row r="99" spans="14:14">
      <c r="N99" s="108"/>
    </row>
    <row r="100" spans="14:14">
      <c r="N100" s="108"/>
    </row>
    <row r="101" spans="14:14">
      <c r="N101" s="108"/>
    </row>
    <row r="102" spans="14:14">
      <c r="N102" s="108"/>
    </row>
    <row r="103" spans="14:14">
      <c r="N103" s="108"/>
    </row>
    <row r="104" spans="14:14">
      <c r="N104" s="108"/>
    </row>
    <row r="105" spans="14:14">
      <c r="N105" s="108"/>
    </row>
    <row r="106" spans="14:14">
      <c r="N106" s="108"/>
    </row>
    <row r="107" spans="14:14">
      <c r="N107" s="108"/>
    </row>
    <row r="108" spans="14:14">
      <c r="N108" s="108"/>
    </row>
    <row r="109" spans="14:14">
      <c r="N109" s="108"/>
    </row>
    <row r="110" spans="14:14">
      <c r="N110" s="108"/>
    </row>
    <row r="111" spans="14:14">
      <c r="N111" s="108"/>
    </row>
    <row r="112" spans="14:14">
      <c r="N112" s="108"/>
    </row>
    <row r="113" spans="14:14">
      <c r="N113" s="108"/>
    </row>
    <row r="114" spans="14:14">
      <c r="N114" s="108"/>
    </row>
    <row r="115" spans="14:14">
      <c r="N115" s="108"/>
    </row>
    <row r="116" spans="14:14">
      <c r="N116" s="108"/>
    </row>
    <row r="117" spans="14:14">
      <c r="N117" s="108"/>
    </row>
    <row r="118" spans="14:14">
      <c r="N118" s="108"/>
    </row>
    <row r="119" spans="14:14">
      <c r="N119" s="108"/>
    </row>
    <row r="120" spans="14:14">
      <c r="N120" s="108"/>
    </row>
    <row r="121" spans="14:14">
      <c r="N121" s="108"/>
    </row>
    <row r="122" spans="14:14">
      <c r="N122" s="108"/>
    </row>
    <row r="123" spans="14:14">
      <c r="N123" s="108"/>
    </row>
    <row r="124" spans="14:14">
      <c r="N124" s="108"/>
    </row>
    <row r="125" spans="14:14">
      <c r="N125" s="108"/>
    </row>
    <row r="126" spans="14:14">
      <c r="N126" s="108"/>
    </row>
    <row r="127" spans="14:14">
      <c r="N127" s="108"/>
    </row>
    <row r="128" spans="14:14">
      <c r="N128" s="108"/>
    </row>
    <row r="129" spans="14:14">
      <c r="N129" s="108"/>
    </row>
    <row r="130" spans="14:14">
      <c r="N130" s="108"/>
    </row>
    <row r="131" spans="14:14">
      <c r="N131" s="108"/>
    </row>
    <row r="132" spans="14:14">
      <c r="N132" s="108"/>
    </row>
    <row r="970" spans="3:18">
      <c r="C970" s="108"/>
      <c r="D970" s="108"/>
      <c r="G970" s="108"/>
      <c r="H970" s="108"/>
      <c r="I970" s="108"/>
      <c r="J970" s="108"/>
      <c r="K970" s="108"/>
      <c r="L970" s="108"/>
      <c r="M970" s="108"/>
      <c r="N970" s="108"/>
      <c r="P970" s="108"/>
      <c r="Q970" s="108"/>
      <c r="R970" s="108"/>
    </row>
    <row r="976" spans="3:18">
      <c r="C976" s="108"/>
      <c r="D976" s="108"/>
      <c r="G976" s="108"/>
      <c r="H976" s="108"/>
      <c r="I976" s="108"/>
      <c r="J976" s="108"/>
      <c r="K976" s="108"/>
      <c r="L976" s="108"/>
      <c r="M976" s="108"/>
      <c r="N976" s="108"/>
      <c r="P976" s="108"/>
      <c r="Q976" s="108"/>
      <c r="R976" s="108"/>
    </row>
  </sheetData>
  <sheetProtection formatCells="0" formatColumns="0" formatRows="0" insertColumns="0" insertRows="0"/>
  <customSheetViews>
    <customSheetView guid="{FD3BDEA0-9518-11D4-87EA-444553540000}" scale="75" showPageBreaks="1" printArea="1" hiddenColumns="1" showRuler="0">
      <pane xSplit="2" ySplit="1" topLeftCell="D2" activePane="bottomRight" state="frozen"/>
      <selection pane="bottomRight" activeCell="H2" sqref="H2"/>
      <pageMargins left="0" right="0" top="0" bottom="0" header="0" footer="0"/>
      <pageSetup paperSize="9" scale="75" fitToHeight="10" orientation="landscape" horizontalDpi="300" verticalDpi="300" r:id="rId1"/>
      <headerFooter alignWithMargins="0">
        <oddHeader>&amp;L&amp;"Gill Sans,Regular"&amp;8Project: Level Crossings&amp;C&amp;"Gill Sans,Regular"&amp;8QRA&amp;R&amp;"Gill Sans,Regular"&amp;8Draft 1: &amp;D</oddHeader>
        <oddFooter>&amp;L&amp;"Gill Sans,Regular"&amp;8Turner and Townsend
Value and Risk Management&amp;C&amp;"Gill Sans,Regular"&amp;8Stage: Re-Authority&amp;R&amp;"Gill Sans,Regular"&amp;8Page &amp;P of &amp;N</oddFooter>
      </headerFooter>
    </customSheetView>
  </customSheetViews>
  <mergeCells count="20">
    <mergeCell ref="F19:F20"/>
    <mergeCell ref="A32:P32"/>
    <mergeCell ref="A29:P29"/>
    <mergeCell ref="A27:P27"/>
    <mergeCell ref="A25:P25"/>
    <mergeCell ref="A21:P21"/>
    <mergeCell ref="K1:M1"/>
    <mergeCell ref="K3:M3"/>
    <mergeCell ref="N3:O3"/>
    <mergeCell ref="A18:P18"/>
    <mergeCell ref="A15:P15"/>
    <mergeCell ref="A12:P12"/>
    <mergeCell ref="A5:P5"/>
    <mergeCell ref="A3:B3"/>
    <mergeCell ref="C3:E3"/>
    <mergeCell ref="G3:I3"/>
    <mergeCell ref="F16:F17"/>
    <mergeCell ref="F13:F14"/>
    <mergeCell ref="F6:F7"/>
    <mergeCell ref="F8:F10"/>
  </mergeCells>
  <phoneticPr fontId="9" type="noConversion"/>
  <conditionalFormatting sqref="I6:I11">
    <cfRule type="cellIs" dxfId="204" priority="21" operator="between">
      <formula>1</formula>
      <formula>3</formula>
    </cfRule>
    <cfRule type="cellIs" dxfId="203" priority="22" operator="between">
      <formula>4</formula>
      <formula>9</formula>
    </cfRule>
    <cfRule type="cellIs" dxfId="202" priority="23" operator="between">
      <formula>10</formula>
      <formula>19</formula>
    </cfRule>
    <cfRule type="cellIs" dxfId="201" priority="24" operator="greaterThanOrEqual">
      <formula>20</formula>
    </cfRule>
    <cfRule type="cellIs" dxfId="200" priority="25" operator="equal">
      <formula>0</formula>
    </cfRule>
  </conditionalFormatting>
  <conditionalFormatting sqref="I13:I14">
    <cfRule type="cellIs" dxfId="199" priority="170" operator="equal">
      <formula>0</formula>
    </cfRule>
    <cfRule type="cellIs" dxfId="198" priority="169" operator="greaterThanOrEqual">
      <formula>20</formula>
    </cfRule>
    <cfRule type="cellIs" dxfId="197" priority="168" operator="between">
      <formula>10</formula>
      <formula>19</formula>
    </cfRule>
    <cfRule type="cellIs" dxfId="196" priority="167" operator="between">
      <formula>4</formula>
      <formula>9</formula>
    </cfRule>
    <cfRule type="cellIs" dxfId="195" priority="166" operator="between">
      <formula>1</formula>
      <formula>3</formula>
    </cfRule>
  </conditionalFormatting>
  <conditionalFormatting sqref="I16:I17 I22:I24 M22:M24">
    <cfRule type="cellIs" dxfId="194" priority="160" operator="equal">
      <formula>0</formula>
    </cfRule>
    <cfRule type="cellIs" dxfId="193" priority="159" operator="greaterThanOrEqual">
      <formula>20</formula>
    </cfRule>
    <cfRule type="cellIs" dxfId="192" priority="158" operator="between">
      <formula>10</formula>
      <formula>19</formula>
    </cfRule>
    <cfRule type="cellIs" dxfId="191" priority="157" operator="between">
      <formula>4</formula>
      <formula>9</formula>
    </cfRule>
    <cfRule type="cellIs" dxfId="190" priority="156" operator="between">
      <formula>1</formula>
      <formula>3</formula>
    </cfRule>
  </conditionalFormatting>
  <conditionalFormatting sqref="I19:I20">
    <cfRule type="cellIs" dxfId="189" priority="32" operator="between">
      <formula>4</formula>
      <formula>9</formula>
    </cfRule>
    <cfRule type="cellIs" dxfId="188" priority="33" operator="between">
      <formula>10</formula>
      <formula>19</formula>
    </cfRule>
    <cfRule type="cellIs" dxfId="187" priority="34" operator="greaterThanOrEqual">
      <formula>20</formula>
    </cfRule>
    <cfRule type="cellIs" dxfId="186" priority="35" operator="equal">
      <formula>0</formula>
    </cfRule>
    <cfRule type="cellIs" dxfId="185" priority="31" operator="between">
      <formula>1</formula>
      <formula>3</formula>
    </cfRule>
  </conditionalFormatting>
  <conditionalFormatting sqref="I26">
    <cfRule type="cellIs" dxfId="184" priority="135" operator="equal">
      <formula>0</formula>
    </cfRule>
    <cfRule type="cellIs" dxfId="183" priority="131" operator="between">
      <formula>1</formula>
      <formula>3</formula>
    </cfRule>
    <cfRule type="cellIs" dxfId="182" priority="132" operator="between">
      <formula>4</formula>
      <formula>9</formula>
    </cfRule>
    <cfRule type="cellIs" dxfId="181" priority="133" operator="between">
      <formula>10</formula>
      <formula>19</formula>
    </cfRule>
    <cfRule type="cellIs" dxfId="180" priority="134" operator="greaterThanOrEqual">
      <formula>20</formula>
    </cfRule>
  </conditionalFormatting>
  <conditionalFormatting sqref="I28">
    <cfRule type="cellIs" dxfId="179" priority="129" operator="greaterThanOrEqual">
      <formula>20</formula>
    </cfRule>
    <cfRule type="cellIs" dxfId="178" priority="127" operator="between">
      <formula>4</formula>
      <formula>9</formula>
    </cfRule>
    <cfRule type="cellIs" dxfId="177" priority="126" operator="between">
      <formula>1</formula>
      <formula>3</formula>
    </cfRule>
    <cfRule type="cellIs" dxfId="176" priority="130" operator="equal">
      <formula>0</formula>
    </cfRule>
    <cfRule type="cellIs" dxfId="175" priority="128" operator="between">
      <formula>10</formula>
      <formula>19</formula>
    </cfRule>
  </conditionalFormatting>
  <conditionalFormatting sqref="I30:I31">
    <cfRule type="cellIs" dxfId="174" priority="8" operator="between">
      <formula>10</formula>
      <formula>19</formula>
    </cfRule>
    <cfRule type="cellIs" dxfId="173" priority="6" operator="between">
      <formula>1</formula>
      <formula>3</formula>
    </cfRule>
    <cfRule type="cellIs" dxfId="172" priority="7" operator="between">
      <formula>4</formula>
      <formula>9</formula>
    </cfRule>
    <cfRule type="cellIs" dxfId="171" priority="9" operator="greaterThanOrEqual">
      <formula>20</formula>
    </cfRule>
    <cfRule type="cellIs" dxfId="170" priority="10" operator="equal">
      <formula>0</formula>
    </cfRule>
  </conditionalFormatting>
  <conditionalFormatting sqref="I33">
    <cfRule type="cellIs" dxfId="169" priority="115" operator="equal">
      <formula>0</formula>
    </cfRule>
    <cfRule type="cellIs" dxfId="168" priority="112" operator="between">
      <formula>4</formula>
      <formula>9</formula>
    </cfRule>
    <cfRule type="cellIs" dxfId="167" priority="111" operator="between">
      <formula>1</formula>
      <formula>3</formula>
    </cfRule>
    <cfRule type="cellIs" dxfId="166" priority="113" operator="between">
      <formula>10</formula>
      <formula>19</formula>
    </cfRule>
    <cfRule type="cellIs" dxfId="165" priority="114" operator="greaterThanOrEqual">
      <formula>20</formula>
    </cfRule>
  </conditionalFormatting>
  <conditionalFormatting sqref="M6:M11">
    <cfRule type="cellIs" dxfId="164" priority="28" operator="between">
      <formula>10</formula>
      <formula>19</formula>
    </cfRule>
    <cfRule type="cellIs" dxfId="163" priority="29" operator="greaterThanOrEqual">
      <formula>20</formula>
    </cfRule>
    <cfRule type="cellIs" dxfId="162" priority="30" operator="equal">
      <formula>0</formula>
    </cfRule>
    <cfRule type="cellIs" dxfId="161" priority="26" operator="between">
      <formula>1</formula>
      <formula>3</formula>
    </cfRule>
    <cfRule type="cellIs" dxfId="160" priority="27" operator="between">
      <formula>4</formula>
      <formula>9</formula>
    </cfRule>
  </conditionalFormatting>
  <conditionalFormatting sqref="M13:M14">
    <cfRule type="cellIs" dxfId="159" priority="218" operator="between">
      <formula>10</formula>
      <formula>19</formula>
    </cfRule>
    <cfRule type="cellIs" dxfId="158" priority="217" operator="between">
      <formula>4</formula>
      <formula>9</formula>
    </cfRule>
    <cfRule type="cellIs" dxfId="157" priority="216" operator="between">
      <formula>1</formula>
      <formula>3</formula>
    </cfRule>
    <cfRule type="cellIs" dxfId="156" priority="219" operator="greaterThanOrEqual">
      <formula>20</formula>
    </cfRule>
    <cfRule type="cellIs" dxfId="155" priority="220" operator="equal">
      <formula>0</formula>
    </cfRule>
  </conditionalFormatting>
  <conditionalFormatting sqref="M16:M17">
    <cfRule type="cellIs" dxfId="154" priority="230" operator="equal">
      <formula>0</formula>
    </cfRule>
    <cfRule type="cellIs" dxfId="153" priority="226" operator="between">
      <formula>1</formula>
      <formula>3</formula>
    </cfRule>
    <cfRule type="cellIs" dxfId="152" priority="227" operator="between">
      <formula>4</formula>
      <formula>9</formula>
    </cfRule>
    <cfRule type="cellIs" dxfId="151" priority="228" operator="between">
      <formula>10</formula>
      <formula>19</formula>
    </cfRule>
    <cfRule type="cellIs" dxfId="150" priority="229" operator="greaterThanOrEqual">
      <formula>20</formula>
    </cfRule>
  </conditionalFormatting>
  <conditionalFormatting sqref="M19:M20">
    <cfRule type="cellIs" dxfId="149" priority="36" operator="between">
      <formula>1</formula>
      <formula>3</formula>
    </cfRule>
    <cfRule type="cellIs" dxfId="148" priority="37" operator="between">
      <formula>4</formula>
      <formula>9</formula>
    </cfRule>
    <cfRule type="cellIs" dxfId="147" priority="38" operator="between">
      <formula>10</formula>
      <formula>19</formula>
    </cfRule>
    <cfRule type="cellIs" dxfId="146" priority="39" operator="greaterThanOrEqual">
      <formula>20</formula>
    </cfRule>
    <cfRule type="cellIs" dxfId="145" priority="40" operator="equal">
      <formula>0</formula>
    </cfRule>
  </conditionalFormatting>
  <conditionalFormatting sqref="M26">
    <cfRule type="cellIs" dxfId="144" priority="87" operator="between">
      <formula>4</formula>
      <formula>9</formula>
    </cfRule>
    <cfRule type="cellIs" dxfId="143" priority="86" operator="between">
      <formula>1</formula>
      <formula>3</formula>
    </cfRule>
    <cfRule type="cellIs" dxfId="142" priority="88" operator="between">
      <formula>10</formula>
      <formula>19</formula>
    </cfRule>
    <cfRule type="cellIs" dxfId="141" priority="89" operator="greaterThanOrEqual">
      <formula>20</formula>
    </cfRule>
    <cfRule type="cellIs" dxfId="140" priority="90" operator="equal">
      <formula>0</formula>
    </cfRule>
  </conditionalFormatting>
  <conditionalFormatting sqref="M28">
    <cfRule type="cellIs" dxfId="139" priority="94" operator="greaterThanOrEqual">
      <formula>20</formula>
    </cfRule>
    <cfRule type="cellIs" dxfId="138" priority="93" operator="between">
      <formula>10</formula>
      <formula>19</formula>
    </cfRule>
    <cfRule type="cellIs" dxfId="137" priority="92" operator="between">
      <formula>4</formula>
      <formula>9</formula>
    </cfRule>
    <cfRule type="cellIs" dxfId="136" priority="91" operator="between">
      <formula>1</formula>
      <formula>3</formula>
    </cfRule>
    <cfRule type="cellIs" dxfId="135" priority="95" operator="equal">
      <formula>0</formula>
    </cfRule>
  </conditionalFormatting>
  <conditionalFormatting sqref="M30:M31">
    <cfRule type="cellIs" dxfId="134" priority="2" operator="between">
      <formula>4</formula>
      <formula>9</formula>
    </cfRule>
    <cfRule type="cellIs" dxfId="133" priority="5" operator="equal">
      <formula>0</formula>
    </cfRule>
    <cfRule type="cellIs" dxfId="132" priority="4" operator="greaterThanOrEqual">
      <formula>20</formula>
    </cfRule>
    <cfRule type="cellIs" dxfId="131" priority="1" operator="between">
      <formula>1</formula>
      <formula>3</formula>
    </cfRule>
    <cfRule type="cellIs" dxfId="130" priority="3" operator="between">
      <formula>10</formula>
      <formula>19</formula>
    </cfRule>
  </conditionalFormatting>
  <conditionalFormatting sqref="M33">
    <cfRule type="cellIs" dxfId="129" priority="110" operator="equal">
      <formula>0</formula>
    </cfRule>
    <cfRule type="cellIs" dxfId="128" priority="109" operator="greaterThanOrEqual">
      <formula>20</formula>
    </cfRule>
    <cfRule type="cellIs" dxfId="127" priority="108" operator="between">
      <formula>10</formula>
      <formula>19</formula>
    </cfRule>
    <cfRule type="cellIs" dxfId="126" priority="107" operator="between">
      <formula>4</formula>
      <formula>9</formula>
    </cfRule>
    <cfRule type="cellIs" dxfId="125" priority="106" operator="between">
      <formula>1</formula>
      <formula>3</formula>
    </cfRule>
  </conditionalFormatting>
  <printOptions horizontalCentered="1"/>
  <pageMargins left="0.70866141732283472" right="0.70866141732283472" top="0.74803149606299213" bottom="0.74803149606299213" header="0.31496062992125984" footer="0.31496062992125984"/>
  <pageSetup paperSize="8" scale="50" fitToHeight="0" orientation="landscape" r:id="rId2"/>
  <rowBreaks count="2" manualBreakCount="2">
    <brk id="17" max="16383" man="1"/>
    <brk id="2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9300-8A1C-47EF-8B8A-A93566608894}">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A50"/>
  <sheetViews>
    <sheetView showGridLines="0" topLeftCell="B11" zoomScale="142" zoomScaleNormal="142" zoomScaleSheetLayoutView="40" workbookViewId="0">
      <selection activeCell="B11" sqref="B11"/>
    </sheetView>
  </sheetViews>
  <sheetFormatPr defaultColWidth="9.140625" defaultRowHeight="15.75"/>
  <cols>
    <col min="1" max="1" width="32.85546875" style="259" customWidth="1"/>
    <col min="2" max="2" width="9.7109375" style="261" bestFit="1" customWidth="1"/>
    <col min="3" max="3" width="4.7109375" style="262" customWidth="1"/>
    <col min="4" max="4" width="27" style="263" customWidth="1"/>
    <col min="5" max="5" width="4.7109375" style="264" customWidth="1"/>
    <col min="6" max="10" width="4.7109375" style="265" customWidth="1"/>
    <col min="11" max="11" width="4.7109375" style="266" customWidth="1"/>
    <col min="12" max="20" width="4.7109375" style="267" customWidth="1"/>
    <col min="21" max="21" width="4.7109375" style="268" customWidth="1"/>
    <col min="22" max="26" width="4.7109375" style="269" customWidth="1"/>
    <col min="27" max="27" width="9.140625" style="270"/>
    <col min="28" max="16384" width="9.140625" style="203"/>
  </cols>
  <sheetData>
    <row r="1" spans="1:27" s="108" customFormat="1" ht="30" customHeight="1">
      <c r="A1" s="26" t="s">
        <v>255</v>
      </c>
      <c r="B1" s="200"/>
      <c r="C1" s="107"/>
      <c r="F1" s="107"/>
      <c r="G1" s="107"/>
      <c r="H1" s="107"/>
      <c r="I1" s="196"/>
      <c r="J1" s="201"/>
      <c r="K1" s="201"/>
      <c r="L1" s="113"/>
      <c r="M1" s="196"/>
      <c r="N1" s="202"/>
      <c r="O1" s="196"/>
      <c r="P1" s="107"/>
      <c r="Q1" s="113"/>
      <c r="X1" s="709"/>
      <c r="Y1" s="709"/>
      <c r="Z1" s="709"/>
    </row>
    <row r="2" spans="1:27" ht="16.5" thickBot="1">
      <c r="A2" s="714"/>
      <c r="B2" s="714"/>
      <c r="C2" s="714"/>
      <c r="D2" s="714"/>
      <c r="E2" s="714"/>
      <c r="F2" s="714"/>
      <c r="G2" s="714"/>
      <c r="H2" s="714"/>
      <c r="I2" s="714"/>
      <c r="J2" s="714"/>
      <c r="K2" s="714"/>
      <c r="L2" s="714"/>
      <c r="M2" s="714"/>
      <c r="N2" s="714"/>
      <c r="O2" s="714"/>
      <c r="P2" s="714"/>
      <c r="Q2" s="714"/>
      <c r="R2" s="714"/>
      <c r="S2" s="714"/>
      <c r="T2" s="714"/>
      <c r="U2" s="714"/>
      <c r="V2" s="714"/>
      <c r="W2" s="714"/>
      <c r="X2" s="714"/>
      <c r="Y2" s="714"/>
      <c r="Z2" s="714"/>
      <c r="AA2" s="563"/>
    </row>
    <row r="3" spans="1:27">
      <c r="A3" s="204"/>
      <c r="B3" s="715" t="s">
        <v>256</v>
      </c>
      <c r="C3" s="716"/>
      <c r="D3" s="717"/>
      <c r="E3" s="718" t="s">
        <v>257</v>
      </c>
      <c r="F3" s="719"/>
      <c r="G3" s="719"/>
      <c r="H3" s="719"/>
      <c r="I3" s="719"/>
      <c r="J3" s="720"/>
      <c r="K3" s="721" t="s">
        <v>258</v>
      </c>
      <c r="L3" s="722"/>
      <c r="M3" s="722"/>
      <c r="N3" s="722"/>
      <c r="O3" s="722"/>
      <c r="P3" s="722"/>
      <c r="Q3" s="722"/>
      <c r="R3" s="722"/>
      <c r="S3" s="722"/>
      <c r="T3" s="723"/>
      <c r="U3" s="724" t="s">
        <v>259</v>
      </c>
      <c r="V3" s="725"/>
      <c r="W3" s="725"/>
      <c r="X3" s="725"/>
      <c r="Y3" s="725"/>
      <c r="Z3" s="726"/>
      <c r="AA3" s="563"/>
    </row>
    <row r="4" spans="1:27" ht="16.5" thickBot="1">
      <c r="A4" s="205"/>
      <c r="B4" s="206">
        <v>1</v>
      </c>
      <c r="C4" s="207">
        <f>B4+1</f>
        <v>2</v>
      </c>
      <c r="D4" s="207">
        <f t="shared" ref="D4:Z4" si="0">C4+1</f>
        <v>3</v>
      </c>
      <c r="E4" s="208">
        <f t="shared" si="0"/>
        <v>4</v>
      </c>
      <c r="F4" s="209">
        <f t="shared" si="0"/>
        <v>5</v>
      </c>
      <c r="G4" s="209">
        <f t="shared" si="0"/>
        <v>6</v>
      </c>
      <c r="H4" s="209">
        <f t="shared" si="0"/>
        <v>7</v>
      </c>
      <c r="I4" s="209">
        <f t="shared" si="0"/>
        <v>8</v>
      </c>
      <c r="J4" s="209">
        <f t="shared" si="0"/>
        <v>9</v>
      </c>
      <c r="K4" s="210">
        <f t="shared" si="0"/>
        <v>10</v>
      </c>
      <c r="L4" s="211">
        <f t="shared" si="0"/>
        <v>11</v>
      </c>
      <c r="M4" s="211">
        <f t="shared" si="0"/>
        <v>12</v>
      </c>
      <c r="N4" s="211">
        <f t="shared" si="0"/>
        <v>13</v>
      </c>
      <c r="O4" s="211">
        <f>N4+1</f>
        <v>14</v>
      </c>
      <c r="P4" s="211">
        <f t="shared" si="0"/>
        <v>15</v>
      </c>
      <c r="Q4" s="211">
        <f t="shared" si="0"/>
        <v>16</v>
      </c>
      <c r="R4" s="211">
        <f t="shared" si="0"/>
        <v>17</v>
      </c>
      <c r="S4" s="211">
        <f t="shared" si="0"/>
        <v>18</v>
      </c>
      <c r="T4" s="211">
        <f t="shared" si="0"/>
        <v>19</v>
      </c>
      <c r="U4" s="212">
        <f t="shared" si="0"/>
        <v>20</v>
      </c>
      <c r="V4" s="213">
        <f t="shared" si="0"/>
        <v>21</v>
      </c>
      <c r="W4" s="213">
        <f t="shared" si="0"/>
        <v>22</v>
      </c>
      <c r="X4" s="213">
        <f t="shared" si="0"/>
        <v>23</v>
      </c>
      <c r="Y4" s="213">
        <f t="shared" si="0"/>
        <v>24</v>
      </c>
      <c r="Z4" s="214">
        <f t="shared" si="0"/>
        <v>25</v>
      </c>
      <c r="AA4" s="563"/>
    </row>
    <row r="5" spans="1:27">
      <c r="A5" s="215" t="s">
        <v>260</v>
      </c>
      <c r="B5" s="216"/>
      <c r="C5" s="216"/>
      <c r="D5" s="216"/>
      <c r="E5" s="217"/>
      <c r="F5" s="218"/>
      <c r="G5" s="218"/>
      <c r="H5" s="218"/>
      <c r="I5" s="218"/>
      <c r="J5" s="218"/>
      <c r="K5" s="219"/>
      <c r="L5" s="220"/>
      <c r="M5" s="220"/>
      <c r="N5" s="220"/>
      <c r="O5" s="220"/>
      <c r="P5" s="220"/>
      <c r="Q5" s="220"/>
      <c r="R5" s="220"/>
      <c r="S5" s="220"/>
      <c r="T5" s="220"/>
      <c r="U5" s="221"/>
      <c r="V5" s="222"/>
      <c r="W5" s="222"/>
      <c r="X5" s="222"/>
      <c r="Y5" s="222"/>
      <c r="Z5" s="223"/>
      <c r="AA5" s="563"/>
    </row>
    <row r="6" spans="1:27">
      <c r="A6" s="215" t="s">
        <v>261</v>
      </c>
      <c r="B6" s="224"/>
      <c r="C6" s="224"/>
      <c r="D6" s="224"/>
      <c r="E6" s="225"/>
      <c r="F6" s="226"/>
      <c r="G6" s="226"/>
      <c r="H6" s="226"/>
      <c r="I6" s="227"/>
      <c r="J6" s="226"/>
      <c r="K6" s="228"/>
      <c r="L6" s="229"/>
      <c r="M6" s="229"/>
      <c r="N6" s="229"/>
      <c r="O6" s="229"/>
      <c r="P6" s="229"/>
      <c r="Q6" s="229"/>
      <c r="R6" s="229"/>
      <c r="S6" s="229"/>
      <c r="T6" s="229"/>
      <c r="U6" s="230"/>
      <c r="V6" s="231"/>
      <c r="W6" s="231"/>
      <c r="X6" s="231"/>
      <c r="Y6" s="231"/>
      <c r="Z6" s="232"/>
      <c r="AA6" s="563"/>
    </row>
    <row r="7" spans="1:27" ht="165.75" customHeight="1" thickBot="1">
      <c r="A7" s="215"/>
      <c r="B7" s="675" t="s">
        <v>262</v>
      </c>
      <c r="C7" s="676"/>
      <c r="D7" s="676"/>
      <c r="E7" s="710" t="s">
        <v>263</v>
      </c>
      <c r="F7" s="711"/>
      <c r="G7" s="711"/>
      <c r="H7" s="711"/>
      <c r="I7" s="711"/>
      <c r="J7" s="711"/>
      <c r="K7" s="700" t="s">
        <v>264</v>
      </c>
      <c r="L7" s="712"/>
      <c r="M7" s="712"/>
      <c r="N7" s="712"/>
      <c r="O7" s="712"/>
      <c r="P7" s="712"/>
      <c r="Q7" s="712"/>
      <c r="R7" s="712"/>
      <c r="S7" s="712"/>
      <c r="T7" s="713"/>
      <c r="U7" s="682" t="s">
        <v>265</v>
      </c>
      <c r="V7" s="683"/>
      <c r="W7" s="683"/>
      <c r="X7" s="683"/>
      <c r="Y7" s="683"/>
      <c r="Z7" s="684"/>
      <c r="AA7" s="563"/>
    </row>
    <row r="8" spans="1:27" ht="16.5" thickTop="1">
      <c r="A8" s="215" t="s">
        <v>266</v>
      </c>
      <c r="B8" s="233"/>
      <c r="C8" s="233"/>
      <c r="D8" s="233"/>
      <c r="E8" s="234"/>
      <c r="F8" s="235"/>
      <c r="G8" s="235"/>
      <c r="H8" s="235"/>
      <c r="I8" s="235"/>
      <c r="J8" s="236"/>
      <c r="K8" s="237"/>
      <c r="L8" s="237"/>
      <c r="M8" s="237"/>
      <c r="N8" s="237"/>
      <c r="O8" s="237"/>
      <c r="P8" s="237"/>
      <c r="Q8" s="237"/>
      <c r="R8" s="237"/>
      <c r="S8" s="237"/>
      <c r="T8" s="237"/>
      <c r="U8" s="238"/>
      <c r="V8" s="239"/>
      <c r="W8" s="239"/>
      <c r="X8" s="239"/>
      <c r="Y8" s="239"/>
      <c r="Z8" s="240"/>
      <c r="AA8" s="563"/>
    </row>
    <row r="9" spans="1:27">
      <c r="A9" s="215" t="s">
        <v>267</v>
      </c>
      <c r="B9" s="233"/>
      <c r="C9" s="233"/>
      <c r="D9" s="233"/>
      <c r="E9" s="241"/>
      <c r="F9" s="242"/>
      <c r="G9" s="242"/>
      <c r="H9" s="242"/>
      <c r="I9" s="242"/>
      <c r="J9" s="242"/>
      <c r="K9" s="243"/>
      <c r="L9" s="237"/>
      <c r="M9" s="237"/>
      <c r="N9" s="237"/>
      <c r="O9" s="237"/>
      <c r="P9" s="237"/>
      <c r="Q9" s="237"/>
      <c r="R9" s="237"/>
      <c r="S9" s="237"/>
      <c r="T9" s="237"/>
      <c r="U9" s="238"/>
      <c r="V9" s="239"/>
      <c r="W9" s="239"/>
      <c r="X9" s="239"/>
      <c r="Y9" s="239"/>
      <c r="Z9" s="240"/>
      <c r="AA9" s="563"/>
    </row>
    <row r="10" spans="1:27">
      <c r="A10" s="215" t="s">
        <v>268</v>
      </c>
      <c r="B10" s="233"/>
      <c r="C10" s="233"/>
      <c r="D10" s="233"/>
      <c r="E10" s="241"/>
      <c r="F10" s="242"/>
      <c r="G10" s="242"/>
      <c r="H10" s="242"/>
      <c r="I10" s="242"/>
      <c r="J10" s="242"/>
      <c r="K10" s="243"/>
      <c r="L10" s="237"/>
      <c r="M10" s="237"/>
      <c r="N10" s="237"/>
      <c r="O10" s="237"/>
      <c r="P10" s="237"/>
      <c r="Q10" s="237"/>
      <c r="R10" s="237"/>
      <c r="S10" s="237"/>
      <c r="T10" s="237"/>
      <c r="U10" s="238"/>
      <c r="V10" s="239"/>
      <c r="W10" s="239"/>
      <c r="X10" s="239"/>
      <c r="Y10" s="239"/>
      <c r="Z10" s="240"/>
      <c r="AA10" s="563"/>
    </row>
    <row r="11" spans="1:27">
      <c r="A11" s="215" t="s">
        <v>269</v>
      </c>
      <c r="B11" s="233"/>
      <c r="C11" s="233"/>
      <c r="D11" s="233"/>
      <c r="E11" s="241"/>
      <c r="F11" s="242"/>
      <c r="G11" s="242"/>
      <c r="H11" s="242"/>
      <c r="I11" s="242"/>
      <c r="J11" s="242"/>
      <c r="K11" s="243"/>
      <c r="L11" s="237"/>
      <c r="M11" s="237"/>
      <c r="N11" s="237"/>
      <c r="O11" s="237"/>
      <c r="P11" s="237"/>
      <c r="Q11" s="237"/>
      <c r="R11" s="237"/>
      <c r="S11" s="237"/>
      <c r="T11" s="237"/>
      <c r="U11" s="238"/>
      <c r="V11" s="239"/>
      <c r="W11" s="239"/>
      <c r="X11" s="239"/>
      <c r="Y11" s="239"/>
      <c r="Z11" s="240"/>
      <c r="AA11" s="563"/>
    </row>
    <row r="12" spans="1:27">
      <c r="A12" s="215" t="s">
        <v>270</v>
      </c>
      <c r="B12" s="305" t="s">
        <v>48</v>
      </c>
      <c r="C12" s="233"/>
      <c r="D12" s="233"/>
      <c r="E12" s="241"/>
      <c r="F12" s="242"/>
      <c r="G12" s="242"/>
      <c r="H12" s="242"/>
      <c r="I12" s="242"/>
      <c r="J12" s="242"/>
      <c r="K12" s="243"/>
      <c r="L12" s="237"/>
      <c r="M12" s="237"/>
      <c r="N12" s="237"/>
      <c r="O12" s="237"/>
      <c r="P12" s="237"/>
      <c r="Q12" s="237"/>
      <c r="R12" s="237"/>
      <c r="S12" s="237"/>
      <c r="T12" s="237"/>
      <c r="U12" s="238"/>
      <c r="V12" s="239"/>
      <c r="W12" s="239"/>
      <c r="X12" s="239"/>
      <c r="Y12" s="239"/>
      <c r="Z12" s="240"/>
      <c r="AA12" s="563"/>
    </row>
    <row r="13" spans="1:27" ht="248.25" customHeight="1" thickBot="1">
      <c r="A13" s="215"/>
      <c r="B13" s="675" t="s">
        <v>262</v>
      </c>
      <c r="C13" s="676"/>
      <c r="D13" s="676"/>
      <c r="E13" s="677" t="s">
        <v>271</v>
      </c>
      <c r="F13" s="678"/>
      <c r="G13" s="678"/>
      <c r="H13" s="678"/>
      <c r="I13" s="678"/>
      <c r="J13" s="678"/>
      <c r="K13" s="679" t="s">
        <v>272</v>
      </c>
      <c r="L13" s="680"/>
      <c r="M13" s="680"/>
      <c r="N13" s="680"/>
      <c r="O13" s="680"/>
      <c r="P13" s="680"/>
      <c r="Q13" s="680"/>
      <c r="R13" s="680"/>
      <c r="S13" s="680"/>
      <c r="T13" s="681"/>
      <c r="U13" s="682" t="s">
        <v>273</v>
      </c>
      <c r="V13" s="683"/>
      <c r="W13" s="683"/>
      <c r="X13" s="683"/>
      <c r="Y13" s="683"/>
      <c r="Z13" s="684"/>
      <c r="AA13" s="563"/>
    </row>
    <row r="14" spans="1:27" ht="16.5" thickTop="1">
      <c r="A14" s="215" t="s">
        <v>274</v>
      </c>
      <c r="B14" s="233"/>
      <c r="C14" s="233"/>
      <c r="D14" s="233"/>
      <c r="E14" s="241"/>
      <c r="F14" s="242"/>
      <c r="G14" s="242"/>
      <c r="H14" s="242"/>
      <c r="I14" s="242"/>
      <c r="J14" s="242"/>
      <c r="K14" s="246"/>
      <c r="L14" s="247"/>
      <c r="M14" s="247"/>
      <c r="N14" s="247"/>
      <c r="O14" s="247"/>
      <c r="P14" s="247"/>
      <c r="Q14" s="247"/>
      <c r="R14" s="247"/>
      <c r="S14" s="247"/>
      <c r="T14" s="247"/>
      <c r="U14" s="248"/>
      <c r="V14" s="239"/>
      <c r="W14" s="239"/>
      <c r="X14" s="239"/>
      <c r="Y14" s="239"/>
      <c r="Z14" s="240"/>
      <c r="AA14" s="563"/>
    </row>
    <row r="15" spans="1:27">
      <c r="A15" s="215" t="s">
        <v>275</v>
      </c>
      <c r="B15" s="233"/>
      <c r="C15" s="233"/>
      <c r="D15" s="233"/>
      <c r="E15" s="244"/>
      <c r="F15" s="245"/>
      <c r="G15" s="245"/>
      <c r="H15" s="245"/>
      <c r="I15" s="245"/>
      <c r="J15" s="245"/>
      <c r="K15" s="249"/>
      <c r="L15" s="237"/>
      <c r="M15" s="237"/>
      <c r="N15" s="237"/>
      <c r="O15" s="237"/>
      <c r="P15" s="237"/>
      <c r="Q15" s="237"/>
      <c r="R15" s="237"/>
      <c r="S15" s="237"/>
      <c r="T15" s="237"/>
      <c r="U15" s="248"/>
      <c r="V15" s="239"/>
      <c r="W15" s="239"/>
      <c r="X15" s="239"/>
      <c r="Y15" s="239"/>
      <c r="Z15" s="240"/>
      <c r="AA15" s="563"/>
    </row>
    <row r="16" spans="1:27">
      <c r="A16" s="215" t="s">
        <v>276</v>
      </c>
      <c r="B16" s="233"/>
      <c r="C16" s="250"/>
      <c r="D16" s="250"/>
      <c r="E16" s="251"/>
      <c r="F16" s="252"/>
      <c r="G16" s="252"/>
      <c r="H16" s="252"/>
      <c r="I16" s="252"/>
      <c r="J16" s="252"/>
      <c r="K16" s="253"/>
      <c r="L16" s="254"/>
      <c r="M16" s="254"/>
      <c r="N16" s="254"/>
      <c r="O16" s="254"/>
      <c r="P16" s="254"/>
      <c r="Q16" s="254"/>
      <c r="R16" s="254"/>
      <c r="S16" s="254"/>
      <c r="T16" s="237"/>
      <c r="U16" s="248"/>
      <c r="V16" s="239"/>
      <c r="W16" s="239"/>
      <c r="X16" s="239"/>
      <c r="Y16" s="239"/>
      <c r="Z16" s="240"/>
      <c r="AA16" s="563"/>
    </row>
    <row r="17" spans="1:27">
      <c r="A17" s="255" t="s">
        <v>277</v>
      </c>
      <c r="B17" s="256"/>
      <c r="C17" s="257"/>
      <c r="D17" s="258"/>
      <c r="E17" s="251"/>
      <c r="F17" s="252"/>
      <c r="G17" s="252"/>
      <c r="H17" s="252"/>
      <c r="I17" s="252"/>
      <c r="J17" s="252"/>
      <c r="K17" s="253"/>
      <c r="L17" s="254"/>
      <c r="M17" s="254"/>
      <c r="N17" s="254"/>
      <c r="O17" s="254"/>
      <c r="P17" s="254"/>
      <c r="Q17" s="254"/>
      <c r="R17" s="254"/>
      <c r="S17" s="254"/>
      <c r="T17" s="237"/>
      <c r="U17" s="248"/>
      <c r="V17" s="239"/>
      <c r="W17" s="239"/>
      <c r="X17" s="239"/>
      <c r="Y17" s="239"/>
      <c r="Z17" s="240"/>
      <c r="AA17" s="563"/>
    </row>
    <row r="18" spans="1:27" ht="18.75" customHeight="1">
      <c r="A18" s="685"/>
      <c r="B18" s="688" t="s">
        <v>278</v>
      </c>
      <c r="C18" s="689"/>
      <c r="D18" s="690"/>
      <c r="E18" s="697" t="s">
        <v>279</v>
      </c>
      <c r="F18" s="697"/>
      <c r="G18" s="697"/>
      <c r="H18" s="697"/>
      <c r="I18" s="697"/>
      <c r="J18" s="697"/>
      <c r="K18" s="699" t="s">
        <v>280</v>
      </c>
      <c r="L18" s="699"/>
      <c r="M18" s="699"/>
      <c r="N18" s="699"/>
      <c r="O18" s="699"/>
      <c r="P18" s="699"/>
      <c r="Q18" s="699"/>
      <c r="R18" s="699"/>
      <c r="S18" s="699"/>
      <c r="T18" s="700"/>
      <c r="U18" s="703" t="s">
        <v>281</v>
      </c>
      <c r="V18" s="704"/>
      <c r="W18" s="704"/>
      <c r="X18" s="704"/>
      <c r="Y18" s="704"/>
      <c r="Z18" s="705"/>
      <c r="AA18" s="563"/>
    </row>
    <row r="19" spans="1:27">
      <c r="A19" s="686"/>
      <c r="B19" s="691"/>
      <c r="C19" s="692"/>
      <c r="D19" s="693"/>
      <c r="E19" s="697"/>
      <c r="F19" s="697"/>
      <c r="G19" s="697"/>
      <c r="H19" s="697"/>
      <c r="I19" s="697"/>
      <c r="J19" s="697"/>
      <c r="K19" s="699"/>
      <c r="L19" s="699"/>
      <c r="M19" s="699"/>
      <c r="N19" s="699"/>
      <c r="O19" s="699"/>
      <c r="P19" s="699"/>
      <c r="Q19" s="699"/>
      <c r="R19" s="699"/>
      <c r="S19" s="699"/>
      <c r="T19" s="700"/>
      <c r="U19" s="703"/>
      <c r="V19" s="704"/>
      <c r="W19" s="704"/>
      <c r="X19" s="704"/>
      <c r="Y19" s="704"/>
      <c r="Z19" s="705"/>
      <c r="AA19" s="563"/>
    </row>
    <row r="20" spans="1:27" ht="18.75" customHeight="1">
      <c r="A20" s="686"/>
      <c r="B20" s="691"/>
      <c r="C20" s="692"/>
      <c r="D20" s="693"/>
      <c r="E20" s="697"/>
      <c r="F20" s="697"/>
      <c r="G20" s="697"/>
      <c r="H20" s="697"/>
      <c r="I20" s="697"/>
      <c r="J20" s="697"/>
      <c r="K20" s="699"/>
      <c r="L20" s="699"/>
      <c r="M20" s="699"/>
      <c r="N20" s="699"/>
      <c r="O20" s="699"/>
      <c r="P20" s="699"/>
      <c r="Q20" s="699"/>
      <c r="R20" s="699"/>
      <c r="S20" s="699"/>
      <c r="T20" s="700"/>
      <c r="U20" s="703"/>
      <c r="V20" s="704"/>
      <c r="W20" s="704"/>
      <c r="X20" s="704"/>
      <c r="Y20" s="704"/>
      <c r="Z20" s="705"/>
      <c r="AA20" s="563"/>
    </row>
    <row r="21" spans="1:27">
      <c r="A21" s="686"/>
      <c r="B21" s="691"/>
      <c r="C21" s="692"/>
      <c r="D21" s="693"/>
      <c r="E21" s="697"/>
      <c r="F21" s="697"/>
      <c r="G21" s="697"/>
      <c r="H21" s="697"/>
      <c r="I21" s="697"/>
      <c r="J21" s="697"/>
      <c r="K21" s="699"/>
      <c r="L21" s="699"/>
      <c r="M21" s="699"/>
      <c r="N21" s="699"/>
      <c r="O21" s="699"/>
      <c r="P21" s="699"/>
      <c r="Q21" s="699"/>
      <c r="R21" s="699"/>
      <c r="S21" s="699"/>
      <c r="T21" s="700"/>
      <c r="U21" s="703"/>
      <c r="V21" s="704"/>
      <c r="W21" s="704"/>
      <c r="X21" s="704"/>
      <c r="Y21" s="704"/>
      <c r="Z21" s="705"/>
      <c r="AA21" s="563"/>
    </row>
    <row r="22" spans="1:27" ht="187.5" customHeight="1" thickBot="1">
      <c r="A22" s="687"/>
      <c r="B22" s="694"/>
      <c r="C22" s="695"/>
      <c r="D22" s="696"/>
      <c r="E22" s="698"/>
      <c r="F22" s="698"/>
      <c r="G22" s="698"/>
      <c r="H22" s="698"/>
      <c r="I22" s="698"/>
      <c r="J22" s="698"/>
      <c r="K22" s="701"/>
      <c r="L22" s="701"/>
      <c r="M22" s="701"/>
      <c r="N22" s="701"/>
      <c r="O22" s="701"/>
      <c r="P22" s="701"/>
      <c r="Q22" s="701"/>
      <c r="R22" s="701"/>
      <c r="S22" s="701"/>
      <c r="T22" s="702"/>
      <c r="U22" s="706"/>
      <c r="V22" s="707"/>
      <c r="W22" s="707"/>
      <c r="X22" s="707"/>
      <c r="Y22" s="707"/>
      <c r="Z22" s="708"/>
      <c r="AA22" s="563"/>
    </row>
    <row r="23" spans="1:27">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563"/>
    </row>
    <row r="24" spans="1:27">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563"/>
    </row>
    <row r="25" spans="1:27">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563"/>
    </row>
    <row r="26" spans="1:27">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563"/>
    </row>
    <row r="27" spans="1:27">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563"/>
    </row>
    <row r="28" spans="1:27">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563"/>
    </row>
    <row r="29" spans="1:27">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563"/>
    </row>
    <row r="30" spans="1:27">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563"/>
    </row>
    <row r="31" spans="1:27">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563"/>
    </row>
    <row r="32" spans="1:27">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563"/>
    </row>
    <row r="33" spans="1:26" s="203" customFormat="1">
      <c r="A33" s="259"/>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row>
    <row r="34" spans="1:26" s="203" customFormat="1">
      <c r="A34" s="259"/>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row>
    <row r="35" spans="1:26" s="203" customFormat="1">
      <c r="A35" s="259"/>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row>
    <row r="36" spans="1:26" s="203" customFormat="1">
      <c r="A36" s="259"/>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row>
    <row r="37" spans="1:26" s="203" customFormat="1">
      <c r="A37" s="259"/>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row>
    <row r="38" spans="1:26" s="203" customFormat="1">
      <c r="A38" s="259"/>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row>
    <row r="39" spans="1:26" s="203" customFormat="1">
      <c r="A39" s="259"/>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row>
    <row r="40" spans="1:26" s="203" customFormat="1">
      <c r="A40" s="259"/>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row>
    <row r="41" spans="1:26" s="203" customFormat="1">
      <c r="A41" s="259"/>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row>
    <row r="42" spans="1:26" s="203" customFormat="1">
      <c r="A42" s="259"/>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row>
    <row r="43" spans="1:26" s="203" customFormat="1">
      <c r="A43" s="259"/>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row>
    <row r="44" spans="1:26" s="203" customFormat="1">
      <c r="A44" s="259"/>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row>
    <row r="45" spans="1:26" s="203" customFormat="1">
      <c r="A45" s="259"/>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row>
    <row r="46" spans="1:26" s="203" customFormat="1">
      <c r="A46" s="259"/>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row>
    <row r="47" spans="1:26" s="203" customFormat="1">
      <c r="A47" s="259"/>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row>
    <row r="48" spans="1:26" s="203" customFormat="1">
      <c r="A48" s="259"/>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row>
    <row r="49" spans="1:26" s="203" customFormat="1">
      <c r="A49" s="259"/>
      <c r="B49" s="564"/>
      <c r="C49" s="564"/>
      <c r="D49" s="564"/>
      <c r="E49" s="564"/>
      <c r="F49" s="564"/>
      <c r="G49" s="564"/>
      <c r="H49" s="564"/>
      <c r="I49" s="564"/>
      <c r="J49" s="564"/>
      <c r="K49" s="564"/>
      <c r="L49" s="564"/>
      <c r="M49" s="564"/>
      <c r="N49" s="564"/>
      <c r="O49" s="564"/>
      <c r="P49" s="564"/>
      <c r="Q49" s="564"/>
      <c r="R49" s="564"/>
      <c r="S49" s="564"/>
      <c r="T49" s="564"/>
      <c r="U49" s="564"/>
      <c r="V49" s="564"/>
      <c r="W49" s="564"/>
      <c r="X49" s="564"/>
      <c r="Y49" s="564"/>
      <c r="Z49" s="564"/>
    </row>
    <row r="50" spans="1:26" s="203" customFormat="1">
      <c r="A50" s="259"/>
      <c r="B50" s="564"/>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row>
  </sheetData>
  <mergeCells count="19">
    <mergeCell ref="X1:Z1"/>
    <mergeCell ref="B7:D7"/>
    <mergeCell ref="E7:J7"/>
    <mergeCell ref="K7:T7"/>
    <mergeCell ref="U7:Z7"/>
    <mergeCell ref="A2:Z2"/>
    <mergeCell ref="B3:D3"/>
    <mergeCell ref="E3:J3"/>
    <mergeCell ref="K3:T3"/>
    <mergeCell ref="U3:Z3"/>
    <mergeCell ref="B13:D13"/>
    <mergeCell ref="E13:J13"/>
    <mergeCell ref="K13:T13"/>
    <mergeCell ref="U13:Z13"/>
    <mergeCell ref="A18:A22"/>
    <mergeCell ref="B18:D22"/>
    <mergeCell ref="E18:J22"/>
    <mergeCell ref="K18:T22"/>
    <mergeCell ref="U18:Z22"/>
  </mergeCells>
  <printOptions horizontalCentered="1"/>
  <pageMargins left="0.70866141732283472" right="0.70866141732283472" top="0.74803149606299213" bottom="0.74803149606299213" header="0.31496062992125984" footer="0.31496062992125984"/>
  <pageSetup paperSize="9" scale="74" fitToHeight="0" orientation="landscape" r:id="rId1"/>
  <colBreaks count="1" manualBreakCount="1">
    <brk id="2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D1C6-F2D1-4CEB-B4DA-89C965A798D4}">
  <dimension ref="A1"/>
  <sheetViews>
    <sheetView workbookViewId="0"/>
  </sheetViews>
  <sheetFormatPr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R19"/>
  <sheetViews>
    <sheetView showGridLines="0" zoomScale="110" zoomScaleNormal="110" zoomScaleSheetLayoutView="40" workbookViewId="0">
      <selection activeCell="F9" sqref="F9"/>
    </sheetView>
  </sheetViews>
  <sheetFormatPr defaultColWidth="8.85546875" defaultRowHeight="15"/>
  <cols>
    <col min="1" max="1" width="32.85546875" style="47" customWidth="1"/>
    <col min="2" max="2" width="4.140625" style="47" bestFit="1" customWidth="1"/>
    <col min="3" max="3" width="18.28515625" style="47" customWidth="1"/>
    <col min="4" max="4" width="27" style="47" customWidth="1"/>
    <col min="5" max="7" width="18.28515625" style="47" customWidth="1"/>
    <col min="8" max="8" width="0.7109375" style="47" customWidth="1"/>
    <col min="9" max="9" width="3.28515625" style="47" customWidth="1"/>
    <col min="10" max="11" width="16.28515625" style="47" customWidth="1"/>
    <col min="12" max="12" width="48.85546875" style="47" customWidth="1"/>
    <col min="13" max="13" width="31.140625" style="47" customWidth="1"/>
    <col min="14" max="14" width="34.28515625" style="47" customWidth="1"/>
    <col min="15" max="15" width="13.28515625" style="47" bestFit="1" customWidth="1"/>
    <col min="16" max="235" width="9.140625" style="47"/>
    <col min="236" max="236" width="4.140625" style="47" bestFit="1" customWidth="1"/>
    <col min="237" max="237" width="16.28515625" style="47" customWidth="1"/>
    <col min="238" max="238" width="3.7109375" style="47" customWidth="1"/>
    <col min="239" max="243" width="20.140625" style="47" customWidth="1"/>
    <col min="244" max="491" width="9.140625" style="47"/>
    <col min="492" max="492" width="4.140625" style="47" bestFit="1" customWidth="1"/>
    <col min="493" max="493" width="16.28515625" style="47" customWidth="1"/>
    <col min="494" max="494" width="3.7109375" style="47" customWidth="1"/>
    <col min="495" max="499" width="20.140625" style="47" customWidth="1"/>
    <col min="500" max="747" width="9.140625" style="47"/>
    <col min="748" max="748" width="4.140625" style="47" bestFit="1" customWidth="1"/>
    <col min="749" max="749" width="16.28515625" style="47" customWidth="1"/>
    <col min="750" max="750" width="3.7109375" style="47" customWidth="1"/>
    <col min="751" max="755" width="20.140625" style="47" customWidth="1"/>
    <col min="756" max="1003" width="9.140625" style="47"/>
    <col min="1004" max="1004" width="4.140625" style="47" bestFit="1" customWidth="1"/>
    <col min="1005" max="1005" width="16.28515625" style="47" customWidth="1"/>
    <col min="1006" max="1006" width="3.7109375" style="47" customWidth="1"/>
    <col min="1007" max="1011" width="20.140625" style="47" customWidth="1"/>
    <col min="1012" max="1259" width="9.140625" style="47"/>
    <col min="1260" max="1260" width="4.140625" style="47" bestFit="1" customWidth="1"/>
    <col min="1261" max="1261" width="16.28515625" style="47" customWidth="1"/>
    <col min="1262" max="1262" width="3.7109375" style="47" customWidth="1"/>
    <col min="1263" max="1267" width="20.140625" style="47" customWidth="1"/>
    <col min="1268" max="1515" width="9.140625" style="47"/>
    <col min="1516" max="1516" width="4.140625" style="47" bestFit="1" customWidth="1"/>
    <col min="1517" max="1517" width="16.28515625" style="47" customWidth="1"/>
    <col min="1518" max="1518" width="3.7109375" style="47" customWidth="1"/>
    <col min="1519" max="1523" width="20.140625" style="47" customWidth="1"/>
    <col min="1524" max="1771" width="9.140625" style="47"/>
    <col min="1772" max="1772" width="4.140625" style="47" bestFit="1" customWidth="1"/>
    <col min="1773" max="1773" width="16.28515625" style="47" customWidth="1"/>
    <col min="1774" max="1774" width="3.7109375" style="47" customWidth="1"/>
    <col min="1775" max="1779" width="20.140625" style="47" customWidth="1"/>
    <col min="1780" max="2027" width="9.140625" style="47"/>
    <col min="2028" max="2028" width="4.140625" style="47" bestFit="1" customWidth="1"/>
    <col min="2029" max="2029" width="16.28515625" style="47" customWidth="1"/>
    <col min="2030" max="2030" width="3.7109375" style="47" customWidth="1"/>
    <col min="2031" max="2035" width="20.140625" style="47" customWidth="1"/>
    <col min="2036" max="2283" width="9.140625" style="47"/>
    <col min="2284" max="2284" width="4.140625" style="47" bestFit="1" customWidth="1"/>
    <col min="2285" max="2285" width="16.28515625" style="47" customWidth="1"/>
    <col min="2286" max="2286" width="3.7109375" style="47" customWidth="1"/>
    <col min="2287" max="2291" width="20.140625" style="47" customWidth="1"/>
    <col min="2292" max="2539" width="9.140625" style="47"/>
    <col min="2540" max="2540" width="4.140625" style="47" bestFit="1" customWidth="1"/>
    <col min="2541" max="2541" width="16.28515625" style="47" customWidth="1"/>
    <col min="2542" max="2542" width="3.7109375" style="47" customWidth="1"/>
    <col min="2543" max="2547" width="20.140625" style="47" customWidth="1"/>
    <col min="2548" max="2795" width="9.140625" style="47"/>
    <col min="2796" max="2796" width="4.140625" style="47" bestFit="1" customWidth="1"/>
    <col min="2797" max="2797" width="16.28515625" style="47" customWidth="1"/>
    <col min="2798" max="2798" width="3.7109375" style="47" customWidth="1"/>
    <col min="2799" max="2803" width="20.140625" style="47" customWidth="1"/>
    <col min="2804" max="3051" width="9.140625" style="47"/>
    <col min="3052" max="3052" width="4.140625" style="47" bestFit="1" customWidth="1"/>
    <col min="3053" max="3053" width="16.28515625" style="47" customWidth="1"/>
    <col min="3054" max="3054" width="3.7109375" style="47" customWidth="1"/>
    <col min="3055" max="3059" width="20.140625" style="47" customWidth="1"/>
    <col min="3060" max="3307" width="9.140625" style="47"/>
    <col min="3308" max="3308" width="4.140625" style="47" bestFit="1" customWidth="1"/>
    <col min="3309" max="3309" width="16.28515625" style="47" customWidth="1"/>
    <col min="3310" max="3310" width="3.7109375" style="47" customWidth="1"/>
    <col min="3311" max="3315" width="20.140625" style="47" customWidth="1"/>
    <col min="3316" max="3563" width="9.140625" style="47"/>
    <col min="3564" max="3564" width="4.140625" style="47" bestFit="1" customWidth="1"/>
    <col min="3565" max="3565" width="16.28515625" style="47" customWidth="1"/>
    <col min="3566" max="3566" width="3.7109375" style="47" customWidth="1"/>
    <col min="3567" max="3571" width="20.140625" style="47" customWidth="1"/>
    <col min="3572" max="3819" width="9.140625" style="47"/>
    <col min="3820" max="3820" width="4.140625" style="47" bestFit="1" customWidth="1"/>
    <col min="3821" max="3821" width="16.28515625" style="47" customWidth="1"/>
    <col min="3822" max="3822" width="3.7109375" style="47" customWidth="1"/>
    <col min="3823" max="3827" width="20.140625" style="47" customWidth="1"/>
    <col min="3828" max="4075" width="9.140625" style="47"/>
    <col min="4076" max="4076" width="4.140625" style="47" bestFit="1" customWidth="1"/>
    <col min="4077" max="4077" width="16.28515625" style="47" customWidth="1"/>
    <col min="4078" max="4078" width="3.7109375" style="47" customWidth="1"/>
    <col min="4079" max="4083" width="20.140625" style="47" customWidth="1"/>
    <col min="4084" max="4331" width="9.140625" style="47"/>
    <col min="4332" max="4332" width="4.140625" style="47" bestFit="1" customWidth="1"/>
    <col min="4333" max="4333" width="16.28515625" style="47" customWidth="1"/>
    <col min="4334" max="4334" width="3.7109375" style="47" customWidth="1"/>
    <col min="4335" max="4339" width="20.140625" style="47" customWidth="1"/>
    <col min="4340" max="4587" width="9.140625" style="47"/>
    <col min="4588" max="4588" width="4.140625" style="47" bestFit="1" customWidth="1"/>
    <col min="4589" max="4589" width="16.28515625" style="47" customWidth="1"/>
    <col min="4590" max="4590" width="3.7109375" style="47" customWidth="1"/>
    <col min="4591" max="4595" width="20.140625" style="47" customWidth="1"/>
    <col min="4596" max="4843" width="9.140625" style="47"/>
    <col min="4844" max="4844" width="4.140625" style="47" bestFit="1" customWidth="1"/>
    <col min="4845" max="4845" width="16.28515625" style="47" customWidth="1"/>
    <col min="4846" max="4846" width="3.7109375" style="47" customWidth="1"/>
    <col min="4847" max="4851" width="20.140625" style="47" customWidth="1"/>
    <col min="4852" max="5099" width="9.140625" style="47"/>
    <col min="5100" max="5100" width="4.140625" style="47" bestFit="1" customWidth="1"/>
    <col min="5101" max="5101" width="16.28515625" style="47" customWidth="1"/>
    <col min="5102" max="5102" width="3.7109375" style="47" customWidth="1"/>
    <col min="5103" max="5107" width="20.140625" style="47" customWidth="1"/>
    <col min="5108" max="5355" width="9.140625" style="47"/>
    <col min="5356" max="5356" width="4.140625" style="47" bestFit="1" customWidth="1"/>
    <col min="5357" max="5357" width="16.28515625" style="47" customWidth="1"/>
    <col min="5358" max="5358" width="3.7109375" style="47" customWidth="1"/>
    <col min="5359" max="5363" width="20.140625" style="47" customWidth="1"/>
    <col min="5364" max="5611" width="9.140625" style="47"/>
    <col min="5612" max="5612" width="4.140625" style="47" bestFit="1" customWidth="1"/>
    <col min="5613" max="5613" width="16.28515625" style="47" customWidth="1"/>
    <col min="5614" max="5614" width="3.7109375" style="47" customWidth="1"/>
    <col min="5615" max="5619" width="20.140625" style="47" customWidth="1"/>
    <col min="5620" max="5867" width="9.140625" style="47"/>
    <col min="5868" max="5868" width="4.140625" style="47" bestFit="1" customWidth="1"/>
    <col min="5869" max="5869" width="16.28515625" style="47" customWidth="1"/>
    <col min="5870" max="5870" width="3.7109375" style="47" customWidth="1"/>
    <col min="5871" max="5875" width="20.140625" style="47" customWidth="1"/>
    <col min="5876" max="6123" width="9.140625" style="47"/>
    <col min="6124" max="6124" width="4.140625" style="47" bestFit="1" customWidth="1"/>
    <col min="6125" max="6125" width="16.28515625" style="47" customWidth="1"/>
    <col min="6126" max="6126" width="3.7109375" style="47" customWidth="1"/>
    <col min="6127" max="6131" width="20.140625" style="47" customWidth="1"/>
    <col min="6132" max="6379" width="9.140625" style="47"/>
    <col min="6380" max="6380" width="4.140625" style="47" bestFit="1" customWidth="1"/>
    <col min="6381" max="6381" width="16.28515625" style="47" customWidth="1"/>
    <col min="6382" max="6382" width="3.7109375" style="47" customWidth="1"/>
    <col min="6383" max="6387" width="20.140625" style="47" customWidth="1"/>
    <col min="6388" max="6635" width="9.140625" style="47"/>
    <col min="6636" max="6636" width="4.140625" style="47" bestFit="1" customWidth="1"/>
    <col min="6637" max="6637" width="16.28515625" style="47" customWidth="1"/>
    <col min="6638" max="6638" width="3.7109375" style="47" customWidth="1"/>
    <col min="6639" max="6643" width="20.140625" style="47" customWidth="1"/>
    <col min="6644" max="6891" width="9.140625" style="47"/>
    <col min="6892" max="6892" width="4.140625" style="47" bestFit="1" customWidth="1"/>
    <col min="6893" max="6893" width="16.28515625" style="47" customWidth="1"/>
    <col min="6894" max="6894" width="3.7109375" style="47" customWidth="1"/>
    <col min="6895" max="6899" width="20.140625" style="47" customWidth="1"/>
    <col min="6900" max="7147" width="9.140625" style="47"/>
    <col min="7148" max="7148" width="4.140625" style="47" bestFit="1" customWidth="1"/>
    <col min="7149" max="7149" width="16.28515625" style="47" customWidth="1"/>
    <col min="7150" max="7150" width="3.7109375" style="47" customWidth="1"/>
    <col min="7151" max="7155" width="20.140625" style="47" customWidth="1"/>
    <col min="7156" max="7403" width="9.140625" style="47"/>
    <col min="7404" max="7404" width="4.140625" style="47" bestFit="1" customWidth="1"/>
    <col min="7405" max="7405" width="16.28515625" style="47" customWidth="1"/>
    <col min="7406" max="7406" width="3.7109375" style="47" customWidth="1"/>
    <col min="7407" max="7411" width="20.140625" style="47" customWidth="1"/>
    <col min="7412" max="7659" width="9.140625" style="47"/>
    <col min="7660" max="7660" width="4.140625" style="47" bestFit="1" customWidth="1"/>
    <col min="7661" max="7661" width="16.28515625" style="47" customWidth="1"/>
    <col min="7662" max="7662" width="3.7109375" style="47" customWidth="1"/>
    <col min="7663" max="7667" width="20.140625" style="47" customWidth="1"/>
    <col min="7668" max="7915" width="9.140625" style="47"/>
    <col min="7916" max="7916" width="4.140625" style="47" bestFit="1" customWidth="1"/>
    <col min="7917" max="7917" width="16.28515625" style="47" customWidth="1"/>
    <col min="7918" max="7918" width="3.7109375" style="47" customWidth="1"/>
    <col min="7919" max="7923" width="20.140625" style="47" customWidth="1"/>
    <col min="7924" max="8171" width="9.140625" style="47"/>
    <col min="8172" max="8172" width="4.140625" style="47" bestFit="1" customWidth="1"/>
    <col min="8173" max="8173" width="16.28515625" style="47" customWidth="1"/>
    <col min="8174" max="8174" width="3.7109375" style="47" customWidth="1"/>
    <col min="8175" max="8179" width="20.140625" style="47" customWidth="1"/>
    <col min="8180" max="8427" width="9.140625" style="47"/>
    <col min="8428" max="8428" width="4.140625" style="47" bestFit="1" customWidth="1"/>
    <col min="8429" max="8429" width="16.28515625" style="47" customWidth="1"/>
    <col min="8430" max="8430" width="3.7109375" style="47" customWidth="1"/>
    <col min="8431" max="8435" width="20.140625" style="47" customWidth="1"/>
    <col min="8436" max="8683" width="9.140625" style="47"/>
    <col min="8684" max="8684" width="4.140625" style="47" bestFit="1" customWidth="1"/>
    <col min="8685" max="8685" width="16.28515625" style="47" customWidth="1"/>
    <col min="8686" max="8686" width="3.7109375" style="47" customWidth="1"/>
    <col min="8687" max="8691" width="20.140625" style="47" customWidth="1"/>
    <col min="8692" max="8939" width="9.140625" style="47"/>
    <col min="8940" max="8940" width="4.140625" style="47" bestFit="1" customWidth="1"/>
    <col min="8941" max="8941" width="16.28515625" style="47" customWidth="1"/>
    <col min="8942" max="8942" width="3.7109375" style="47" customWidth="1"/>
    <col min="8943" max="8947" width="20.140625" style="47" customWidth="1"/>
    <col min="8948" max="9195" width="9.140625" style="47"/>
    <col min="9196" max="9196" width="4.140625" style="47" bestFit="1" customWidth="1"/>
    <col min="9197" max="9197" width="16.28515625" style="47" customWidth="1"/>
    <col min="9198" max="9198" width="3.7109375" style="47" customWidth="1"/>
    <col min="9199" max="9203" width="20.140625" style="47" customWidth="1"/>
    <col min="9204" max="9451" width="9.140625" style="47"/>
    <col min="9452" max="9452" width="4.140625" style="47" bestFit="1" customWidth="1"/>
    <col min="9453" max="9453" width="16.28515625" style="47" customWidth="1"/>
    <col min="9454" max="9454" width="3.7109375" style="47" customWidth="1"/>
    <col min="9455" max="9459" width="20.140625" style="47" customWidth="1"/>
    <col min="9460" max="9707" width="9.140625" style="47"/>
    <col min="9708" max="9708" width="4.140625" style="47" bestFit="1" customWidth="1"/>
    <col min="9709" max="9709" width="16.28515625" style="47" customWidth="1"/>
    <col min="9710" max="9710" width="3.7109375" style="47" customWidth="1"/>
    <col min="9711" max="9715" width="20.140625" style="47" customWidth="1"/>
    <col min="9716" max="9963" width="9.140625" style="47"/>
    <col min="9964" max="9964" width="4.140625" style="47" bestFit="1" customWidth="1"/>
    <col min="9965" max="9965" width="16.28515625" style="47" customWidth="1"/>
    <col min="9966" max="9966" width="3.7109375" style="47" customWidth="1"/>
    <col min="9967" max="9971" width="20.140625" style="47" customWidth="1"/>
    <col min="9972" max="10219" width="9.140625" style="47"/>
    <col min="10220" max="10220" width="4.140625" style="47" bestFit="1" customWidth="1"/>
    <col min="10221" max="10221" width="16.28515625" style="47" customWidth="1"/>
    <col min="10222" max="10222" width="3.7109375" style="47" customWidth="1"/>
    <col min="10223" max="10227" width="20.140625" style="47" customWidth="1"/>
    <col min="10228" max="10475" width="9.140625" style="47"/>
    <col min="10476" max="10476" width="4.140625" style="47" bestFit="1" customWidth="1"/>
    <col min="10477" max="10477" width="16.28515625" style="47" customWidth="1"/>
    <col min="10478" max="10478" width="3.7109375" style="47" customWidth="1"/>
    <col min="10479" max="10483" width="20.140625" style="47" customWidth="1"/>
    <col min="10484" max="10731" width="9.140625" style="47"/>
    <col min="10732" max="10732" width="4.140625" style="47" bestFit="1" customWidth="1"/>
    <col min="10733" max="10733" width="16.28515625" style="47" customWidth="1"/>
    <col min="10734" max="10734" width="3.7109375" style="47" customWidth="1"/>
    <col min="10735" max="10739" width="20.140625" style="47" customWidth="1"/>
    <col min="10740" max="10987" width="9.140625" style="47"/>
    <col min="10988" max="10988" width="4.140625" style="47" bestFit="1" customWidth="1"/>
    <col min="10989" max="10989" width="16.28515625" style="47" customWidth="1"/>
    <col min="10990" max="10990" width="3.7109375" style="47" customWidth="1"/>
    <col min="10991" max="10995" width="20.140625" style="47" customWidth="1"/>
    <col min="10996" max="11243" width="9.140625" style="47"/>
    <col min="11244" max="11244" width="4.140625" style="47" bestFit="1" customWidth="1"/>
    <col min="11245" max="11245" width="16.28515625" style="47" customWidth="1"/>
    <col min="11246" max="11246" width="3.7109375" style="47" customWidth="1"/>
    <col min="11247" max="11251" width="20.140625" style="47" customWidth="1"/>
    <col min="11252" max="11499" width="9.140625" style="47"/>
    <col min="11500" max="11500" width="4.140625" style="47" bestFit="1" customWidth="1"/>
    <col min="11501" max="11501" width="16.28515625" style="47" customWidth="1"/>
    <col min="11502" max="11502" width="3.7109375" style="47" customWidth="1"/>
    <col min="11503" max="11507" width="20.140625" style="47" customWidth="1"/>
    <col min="11508" max="11755" width="9.140625" style="47"/>
    <col min="11756" max="11756" width="4.140625" style="47" bestFit="1" customWidth="1"/>
    <col min="11757" max="11757" width="16.28515625" style="47" customWidth="1"/>
    <col min="11758" max="11758" width="3.7109375" style="47" customWidth="1"/>
    <col min="11759" max="11763" width="20.140625" style="47" customWidth="1"/>
    <col min="11764" max="12011" width="9.140625" style="47"/>
    <col min="12012" max="12012" width="4.140625" style="47" bestFit="1" customWidth="1"/>
    <col min="12013" max="12013" width="16.28515625" style="47" customWidth="1"/>
    <col min="12014" max="12014" width="3.7109375" style="47" customWidth="1"/>
    <col min="12015" max="12019" width="20.140625" style="47" customWidth="1"/>
    <col min="12020" max="12267" width="9.140625" style="47"/>
    <col min="12268" max="12268" width="4.140625" style="47" bestFit="1" customWidth="1"/>
    <col min="12269" max="12269" width="16.28515625" style="47" customWidth="1"/>
    <col min="12270" max="12270" width="3.7109375" style="47" customWidth="1"/>
    <col min="12271" max="12275" width="20.140625" style="47" customWidth="1"/>
    <col min="12276" max="12523" width="9.140625" style="47"/>
    <col min="12524" max="12524" width="4.140625" style="47" bestFit="1" customWidth="1"/>
    <col min="12525" max="12525" width="16.28515625" style="47" customWidth="1"/>
    <col min="12526" max="12526" width="3.7109375" style="47" customWidth="1"/>
    <col min="12527" max="12531" width="20.140625" style="47" customWidth="1"/>
    <col min="12532" max="12779" width="9.140625" style="47"/>
    <col min="12780" max="12780" width="4.140625" style="47" bestFit="1" customWidth="1"/>
    <col min="12781" max="12781" width="16.28515625" style="47" customWidth="1"/>
    <col min="12782" max="12782" width="3.7109375" style="47" customWidth="1"/>
    <col min="12783" max="12787" width="20.140625" style="47" customWidth="1"/>
    <col min="12788" max="13035" width="9.140625" style="47"/>
    <col min="13036" max="13036" width="4.140625" style="47" bestFit="1" customWidth="1"/>
    <col min="13037" max="13037" width="16.28515625" style="47" customWidth="1"/>
    <col min="13038" max="13038" width="3.7109375" style="47" customWidth="1"/>
    <col min="13039" max="13043" width="20.140625" style="47" customWidth="1"/>
    <col min="13044" max="13291" width="9.140625" style="47"/>
    <col min="13292" max="13292" width="4.140625" style="47" bestFit="1" customWidth="1"/>
    <col min="13293" max="13293" width="16.28515625" style="47" customWidth="1"/>
    <col min="13294" max="13294" width="3.7109375" style="47" customWidth="1"/>
    <col min="13295" max="13299" width="20.140625" style="47" customWidth="1"/>
    <col min="13300" max="13547" width="9.140625" style="47"/>
    <col min="13548" max="13548" width="4.140625" style="47" bestFit="1" customWidth="1"/>
    <col min="13549" max="13549" width="16.28515625" style="47" customWidth="1"/>
    <col min="13550" max="13550" width="3.7109375" style="47" customWidth="1"/>
    <col min="13551" max="13555" width="20.140625" style="47" customWidth="1"/>
    <col min="13556" max="13803" width="9.140625" style="47"/>
    <col min="13804" max="13804" width="4.140625" style="47" bestFit="1" customWidth="1"/>
    <col min="13805" max="13805" width="16.28515625" style="47" customWidth="1"/>
    <col min="13806" max="13806" width="3.7109375" style="47" customWidth="1"/>
    <col min="13807" max="13811" width="20.140625" style="47" customWidth="1"/>
    <col min="13812" max="14059" width="9.140625" style="47"/>
    <col min="14060" max="14060" width="4.140625" style="47" bestFit="1" customWidth="1"/>
    <col min="14061" max="14061" width="16.28515625" style="47" customWidth="1"/>
    <col min="14062" max="14062" width="3.7109375" style="47" customWidth="1"/>
    <col min="14063" max="14067" width="20.140625" style="47" customWidth="1"/>
    <col min="14068" max="14315" width="9.140625" style="47"/>
    <col min="14316" max="14316" width="4.140625" style="47" bestFit="1" customWidth="1"/>
    <col min="14317" max="14317" width="16.28515625" style="47" customWidth="1"/>
    <col min="14318" max="14318" width="3.7109375" style="47" customWidth="1"/>
    <col min="14319" max="14323" width="20.140625" style="47" customWidth="1"/>
    <col min="14324" max="14571" width="9.140625" style="47"/>
    <col min="14572" max="14572" width="4.140625" style="47" bestFit="1" customWidth="1"/>
    <col min="14573" max="14573" width="16.28515625" style="47" customWidth="1"/>
    <col min="14574" max="14574" width="3.7109375" style="47" customWidth="1"/>
    <col min="14575" max="14579" width="20.140625" style="47" customWidth="1"/>
    <col min="14580" max="14827" width="9.140625" style="47"/>
    <col min="14828" max="14828" width="4.140625" style="47" bestFit="1" customWidth="1"/>
    <col min="14829" max="14829" width="16.28515625" style="47" customWidth="1"/>
    <col min="14830" max="14830" width="3.7109375" style="47" customWidth="1"/>
    <col min="14831" max="14835" width="20.140625" style="47" customWidth="1"/>
    <col min="14836" max="15083" width="9.140625" style="47"/>
    <col min="15084" max="15084" width="4.140625" style="47" bestFit="1" customWidth="1"/>
    <col min="15085" max="15085" width="16.28515625" style="47" customWidth="1"/>
    <col min="15086" max="15086" width="3.7109375" style="47" customWidth="1"/>
    <col min="15087" max="15091" width="20.140625" style="47" customWidth="1"/>
    <col min="15092" max="15339" width="9.140625" style="47"/>
    <col min="15340" max="15340" width="4.140625" style="47" bestFit="1" customWidth="1"/>
    <col min="15341" max="15341" width="16.28515625" style="47" customWidth="1"/>
    <col min="15342" max="15342" width="3.7109375" style="47" customWidth="1"/>
    <col min="15343" max="15347" width="20.140625" style="47" customWidth="1"/>
    <col min="15348" max="15595" width="9.140625" style="47"/>
    <col min="15596" max="15596" width="4.140625" style="47" bestFit="1" customWidth="1"/>
    <col min="15597" max="15597" width="16.28515625" style="47" customWidth="1"/>
    <col min="15598" max="15598" width="3.7109375" style="47" customWidth="1"/>
    <col min="15599" max="15603" width="20.140625" style="47" customWidth="1"/>
    <col min="15604" max="15851" width="9.140625" style="47"/>
    <col min="15852" max="15852" width="4.140625" style="47" bestFit="1" customWidth="1"/>
    <col min="15853" max="15853" width="16.28515625" style="47" customWidth="1"/>
    <col min="15854" max="15854" width="3.7109375" style="47" customWidth="1"/>
    <col min="15855" max="15859" width="20.140625" style="47" customWidth="1"/>
    <col min="15860" max="16107" width="9.140625" style="47"/>
    <col min="16108" max="16108" width="4.140625" style="47" bestFit="1" customWidth="1"/>
    <col min="16109" max="16109" width="16.28515625" style="47" customWidth="1"/>
    <col min="16110" max="16110" width="3.7109375" style="47" customWidth="1"/>
    <col min="16111" max="16115" width="20.140625" style="47" customWidth="1"/>
    <col min="16116" max="16384" width="9.140625" style="47"/>
  </cols>
  <sheetData>
    <row r="1" spans="1:18" s="39" customFormat="1" ht="26.25">
      <c r="A1" s="35" t="s">
        <v>282</v>
      </c>
      <c r="B1" s="36"/>
      <c r="C1" s="37"/>
      <c r="D1" s="38"/>
      <c r="G1" s="38"/>
      <c r="H1" s="38"/>
      <c r="I1" s="40"/>
      <c r="J1" s="41"/>
      <c r="K1" s="735"/>
      <c r="L1" s="735"/>
      <c r="M1" s="42"/>
      <c r="N1" s="43"/>
      <c r="O1" s="43"/>
      <c r="P1" s="41"/>
      <c r="Q1" s="44"/>
      <c r="R1" s="45"/>
    </row>
    <row r="2" spans="1:18" ht="18" customHeight="1">
      <c r="A2" s="736"/>
      <c r="B2" s="737"/>
      <c r="C2" s="737"/>
      <c r="D2" s="737"/>
      <c r="E2" s="737"/>
      <c r="F2" s="737"/>
      <c r="G2" s="737"/>
      <c r="H2" s="737"/>
      <c r="I2" s="737"/>
      <c r="J2" s="46"/>
      <c r="K2" s="46"/>
    </row>
    <row r="3" spans="1:18" ht="36" customHeight="1" thickBot="1">
      <c r="A3" s="48" t="s">
        <v>100</v>
      </c>
      <c r="B3" s="49"/>
      <c r="C3" s="738" t="s">
        <v>283</v>
      </c>
      <c r="D3" s="738"/>
      <c r="E3" s="738"/>
      <c r="F3" s="738"/>
      <c r="G3" s="738"/>
      <c r="H3" s="50"/>
      <c r="J3" s="739" t="s">
        <v>284</v>
      </c>
      <c r="K3" s="740"/>
      <c r="L3" s="740"/>
      <c r="M3" s="741"/>
    </row>
    <row r="4" spans="1:18" ht="4.5" customHeight="1" thickTop="1" thickBot="1">
      <c r="A4" s="51"/>
      <c r="B4" s="52"/>
      <c r="C4" s="52"/>
      <c r="D4" s="52"/>
      <c r="E4" s="53"/>
      <c r="F4" s="54"/>
      <c r="G4" s="55"/>
      <c r="H4" s="56"/>
      <c r="J4" s="742"/>
      <c r="K4" s="743"/>
      <c r="L4" s="743"/>
      <c r="M4" s="744"/>
    </row>
    <row r="5" spans="1:18" ht="90" customHeight="1" thickTop="1" thickBot="1">
      <c r="A5" s="565" t="s">
        <v>285</v>
      </c>
      <c r="B5" s="566">
        <v>5</v>
      </c>
      <c r="C5" s="567">
        <v>5</v>
      </c>
      <c r="D5" s="568">
        <v>10</v>
      </c>
      <c r="E5" s="569">
        <v>15</v>
      </c>
      <c r="F5" s="570">
        <v>20</v>
      </c>
      <c r="G5" s="571">
        <v>25</v>
      </c>
      <c r="H5" s="572"/>
      <c r="J5" s="57" t="s">
        <v>102</v>
      </c>
      <c r="K5" s="58" t="s">
        <v>107</v>
      </c>
      <c r="L5" s="745" t="s">
        <v>286</v>
      </c>
      <c r="M5" s="746"/>
    </row>
    <row r="6" spans="1:18" ht="48.75" thickTop="1" thickBot="1">
      <c r="A6" s="573" t="s">
        <v>287</v>
      </c>
      <c r="B6" s="574">
        <v>4</v>
      </c>
      <c r="C6" s="575">
        <v>4</v>
      </c>
      <c r="D6" s="567">
        <v>8</v>
      </c>
      <c r="E6" s="568">
        <v>12</v>
      </c>
      <c r="F6" s="576">
        <v>16</v>
      </c>
      <c r="G6" s="570">
        <v>20</v>
      </c>
      <c r="H6" s="577"/>
      <c r="J6" s="573" t="s">
        <v>259</v>
      </c>
      <c r="K6" s="578" t="s">
        <v>288</v>
      </c>
      <c r="L6" s="727" t="s">
        <v>289</v>
      </c>
      <c r="M6" s="728"/>
    </row>
    <row r="7" spans="1:18" ht="80.25" thickTop="1" thickBot="1">
      <c r="A7" s="59" t="s">
        <v>290</v>
      </c>
      <c r="B7" s="579">
        <v>3</v>
      </c>
      <c r="C7" s="580">
        <v>3</v>
      </c>
      <c r="D7" s="581">
        <v>6</v>
      </c>
      <c r="E7" s="567">
        <v>9</v>
      </c>
      <c r="F7" s="568">
        <v>12</v>
      </c>
      <c r="G7" s="582">
        <v>15</v>
      </c>
      <c r="H7" s="583"/>
      <c r="J7" s="584" t="s">
        <v>258</v>
      </c>
      <c r="K7" s="585" t="s">
        <v>291</v>
      </c>
      <c r="L7" s="729" t="s">
        <v>292</v>
      </c>
      <c r="M7" s="730"/>
    </row>
    <row r="8" spans="1:18" ht="80.25" thickTop="1" thickBot="1">
      <c r="A8" s="586" t="s">
        <v>293</v>
      </c>
      <c r="B8" s="587">
        <v>2</v>
      </c>
      <c r="C8" s="588">
        <v>2</v>
      </c>
      <c r="D8" s="589">
        <v>4</v>
      </c>
      <c r="E8" s="575">
        <v>6</v>
      </c>
      <c r="F8" s="567">
        <v>8</v>
      </c>
      <c r="G8" s="568">
        <v>10</v>
      </c>
      <c r="H8" s="590"/>
      <c r="J8" s="591" t="s">
        <v>257</v>
      </c>
      <c r="K8" s="592" t="s">
        <v>294</v>
      </c>
      <c r="L8" s="731" t="s">
        <v>295</v>
      </c>
      <c r="M8" s="732"/>
    </row>
    <row r="9" spans="1:18" ht="84" customHeight="1" thickTop="1">
      <c r="A9" s="586" t="s">
        <v>296</v>
      </c>
      <c r="B9" s="587">
        <v>1</v>
      </c>
      <c r="C9" s="593">
        <v>1</v>
      </c>
      <c r="D9" s="594">
        <v>2</v>
      </c>
      <c r="E9" s="580">
        <v>3</v>
      </c>
      <c r="F9" s="581">
        <v>4</v>
      </c>
      <c r="G9" s="567">
        <v>5</v>
      </c>
      <c r="H9" s="590"/>
      <c r="J9" s="595" t="s">
        <v>256</v>
      </c>
      <c r="K9" s="596" t="s">
        <v>297</v>
      </c>
      <c r="L9" s="733" t="s">
        <v>298</v>
      </c>
      <c r="M9" s="734"/>
    </row>
    <row r="10" spans="1:18" ht="24" customHeight="1">
      <c r="A10" s="587" t="s">
        <v>299</v>
      </c>
      <c r="B10" s="587"/>
      <c r="C10" s="587">
        <v>1</v>
      </c>
      <c r="D10" s="597">
        <v>2</v>
      </c>
      <c r="E10" s="598">
        <v>3</v>
      </c>
      <c r="F10" s="599">
        <v>4</v>
      </c>
      <c r="G10" s="600">
        <v>5</v>
      </c>
      <c r="H10" s="590"/>
      <c r="L10" s="601" t="s">
        <v>300</v>
      </c>
    </row>
    <row r="11" spans="1:18" ht="42">
      <c r="A11" s="60" t="s">
        <v>301</v>
      </c>
      <c r="B11" s="602"/>
      <c r="C11" s="586" t="s">
        <v>302</v>
      </c>
      <c r="D11" s="586" t="s">
        <v>303</v>
      </c>
      <c r="E11" s="603" t="s">
        <v>304</v>
      </c>
      <c r="F11" s="604" t="s">
        <v>305</v>
      </c>
      <c r="G11" s="605" t="s">
        <v>306</v>
      </c>
      <c r="H11" s="606"/>
    </row>
    <row r="12" spans="1:18" ht="21">
      <c r="A12" s="61"/>
      <c r="B12" s="607" t="s">
        <v>48</v>
      </c>
      <c r="C12" s="608"/>
      <c r="D12" s="608"/>
      <c r="E12" s="608"/>
      <c r="F12" s="608"/>
      <c r="G12" s="608"/>
      <c r="H12" s="608"/>
    </row>
    <row r="13" spans="1:18" ht="31.5">
      <c r="A13" s="62"/>
      <c r="B13" s="608"/>
      <c r="C13" s="586" t="s">
        <v>302</v>
      </c>
      <c r="D13" s="586" t="s">
        <v>303</v>
      </c>
      <c r="E13" s="586" t="s">
        <v>304</v>
      </c>
      <c r="F13" s="586" t="s">
        <v>305</v>
      </c>
      <c r="G13" s="586" t="s">
        <v>306</v>
      </c>
      <c r="H13" s="608"/>
    </row>
    <row r="14" spans="1:18" ht="75">
      <c r="A14" s="57" t="s">
        <v>307</v>
      </c>
      <c r="B14" s="608"/>
      <c r="C14" s="63" t="s">
        <v>308</v>
      </c>
      <c r="D14" s="63" t="s">
        <v>309</v>
      </c>
      <c r="E14" s="63" t="s">
        <v>310</v>
      </c>
      <c r="F14" s="63" t="s">
        <v>311</v>
      </c>
      <c r="G14" s="63" t="s">
        <v>312</v>
      </c>
      <c r="H14" s="64"/>
      <c r="I14" s="609"/>
    </row>
    <row r="15" spans="1:18" ht="120">
      <c r="A15" s="57" t="s">
        <v>313</v>
      </c>
      <c r="B15" s="608"/>
      <c r="C15" s="63" t="s">
        <v>314</v>
      </c>
      <c r="D15" s="63" t="s">
        <v>315</v>
      </c>
      <c r="E15" s="63" t="s">
        <v>316</v>
      </c>
      <c r="F15" s="63" t="s">
        <v>317</v>
      </c>
      <c r="G15" s="63" t="s">
        <v>318</v>
      </c>
      <c r="H15" s="64"/>
    </row>
    <row r="16" spans="1:18" ht="90">
      <c r="A16" s="57" t="s">
        <v>319</v>
      </c>
      <c r="C16" s="63" t="s">
        <v>320</v>
      </c>
      <c r="D16" s="63" t="s">
        <v>321</v>
      </c>
      <c r="E16" s="63" t="s">
        <v>322</v>
      </c>
      <c r="F16" s="63" t="s">
        <v>323</v>
      </c>
      <c r="G16" s="63" t="s">
        <v>324</v>
      </c>
      <c r="H16" s="64"/>
    </row>
    <row r="17" spans="1:10" ht="105">
      <c r="A17" s="57" t="s">
        <v>325</v>
      </c>
      <c r="C17" s="63" t="s">
        <v>326</v>
      </c>
      <c r="D17" s="63" t="s">
        <v>327</v>
      </c>
      <c r="E17" s="63" t="s">
        <v>328</v>
      </c>
      <c r="F17" s="63" t="s">
        <v>329</v>
      </c>
      <c r="G17" s="63" t="s">
        <v>330</v>
      </c>
      <c r="H17" s="64"/>
    </row>
    <row r="19" spans="1:10">
      <c r="J19" s="326"/>
    </row>
  </sheetData>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6DC2-C0F2-3148-A46D-9515F6F4C7B2}">
  <sheetPr>
    <tabColor rgb="FF3333FF"/>
    <pageSetUpPr fitToPage="1"/>
  </sheetPr>
  <dimension ref="A1:P40"/>
  <sheetViews>
    <sheetView zoomScale="70" zoomScaleNormal="70" workbookViewId="0">
      <selection activeCell="V23" sqref="V23"/>
    </sheetView>
  </sheetViews>
  <sheetFormatPr defaultColWidth="9" defaultRowHeight="15"/>
  <cols>
    <col min="1" max="1" width="6.28515625" style="402" customWidth="1"/>
    <col min="2" max="2" width="18.7109375" style="402" customWidth="1"/>
    <col min="3" max="3" width="9.7109375" style="402" customWidth="1"/>
    <col min="4" max="4" width="9.140625" style="402" customWidth="1"/>
    <col min="5" max="5" width="11.140625" style="402" customWidth="1"/>
    <col min="6" max="6" width="7.140625" style="402" customWidth="1"/>
    <col min="7" max="7" width="10.7109375" style="402" customWidth="1"/>
    <col min="8" max="8" width="11.7109375" style="402" customWidth="1"/>
    <col min="9" max="9" width="0.85546875" style="402" customWidth="1"/>
    <col min="10" max="11" width="13" style="402" customWidth="1"/>
    <col min="12" max="12" width="12.42578125" style="402" customWidth="1"/>
    <col min="13" max="13" width="10.7109375" style="402" customWidth="1"/>
    <col min="14" max="14" width="10.28515625" style="402" customWidth="1"/>
    <col min="15" max="15" width="11.42578125" style="402" customWidth="1"/>
    <col min="16" max="16" width="20.28515625" style="404" hidden="1" customWidth="1"/>
    <col min="17" max="16384" width="9" style="402"/>
  </cols>
  <sheetData>
    <row r="1" spans="1:16" ht="18" customHeight="1">
      <c r="A1" s="332" t="str">
        <f>+'[1]SLC Strategic Risk Register'!A1</f>
        <v>Strategic Risk Register</v>
      </c>
      <c r="D1" s="750" t="s">
        <v>331</v>
      </c>
      <c r="E1" s="750"/>
      <c r="F1" s="750"/>
      <c r="G1" s="750"/>
      <c r="H1" s="403">
        <v>45600</v>
      </c>
      <c r="O1" s="331" t="str">
        <f>+'[1]SLC Strategic Risk Register'!V1</f>
        <v>RSRMG</v>
      </c>
    </row>
    <row r="2" spans="1:16" ht="18" customHeight="1">
      <c r="A2" s="332" t="s">
        <v>332</v>
      </c>
      <c r="D2" s="750" t="s">
        <v>333</v>
      </c>
      <c r="E2" s="750"/>
      <c r="F2" s="750"/>
      <c r="G2" s="750"/>
      <c r="H2" s="403">
        <v>45608</v>
      </c>
      <c r="O2" s="331" t="s">
        <v>334</v>
      </c>
    </row>
    <row r="3" spans="1:16" ht="18" customHeight="1">
      <c r="D3" s="751" t="s">
        <v>335</v>
      </c>
      <c r="E3" s="752"/>
      <c r="F3" s="752"/>
      <c r="G3" s="753"/>
      <c r="H3" s="403">
        <v>45679</v>
      </c>
      <c r="O3" s="336"/>
    </row>
    <row r="5" spans="1:16" ht="75">
      <c r="A5" s="320" t="s">
        <v>336</v>
      </c>
      <c r="B5" s="320" t="s">
        <v>337</v>
      </c>
      <c r="C5" s="320" t="s">
        <v>338</v>
      </c>
      <c r="D5" s="320" t="s">
        <v>339</v>
      </c>
      <c r="E5" s="320" t="s">
        <v>340</v>
      </c>
      <c r="F5" s="320" t="s">
        <v>341</v>
      </c>
      <c r="G5" s="320" t="s">
        <v>342</v>
      </c>
      <c r="H5" s="320" t="s">
        <v>343</v>
      </c>
      <c r="I5" s="405"/>
      <c r="J5" s="320" t="s">
        <v>344</v>
      </c>
      <c r="K5" s="320" t="s">
        <v>345</v>
      </c>
      <c r="L5" s="320" t="s">
        <v>346</v>
      </c>
      <c r="M5" s="320" t="s">
        <v>347</v>
      </c>
      <c r="N5" s="320" t="s">
        <v>343</v>
      </c>
      <c r="O5" s="320" t="s">
        <v>348</v>
      </c>
      <c r="P5" s="320" t="s">
        <v>349</v>
      </c>
    </row>
    <row r="6" spans="1:16">
      <c r="A6" s="749" t="s">
        <v>350</v>
      </c>
      <c r="B6" s="749"/>
      <c r="C6" s="749"/>
      <c r="D6" s="749"/>
      <c r="E6" s="749"/>
      <c r="F6" s="749"/>
      <c r="G6" s="749"/>
      <c r="H6" s="749"/>
      <c r="I6" s="749"/>
      <c r="J6" s="749"/>
      <c r="K6" s="749"/>
      <c r="L6" s="749"/>
      <c r="M6" s="749"/>
      <c r="N6" s="749"/>
      <c r="O6" s="749"/>
      <c r="P6" s="749"/>
    </row>
    <row r="7" spans="1:16" ht="90">
      <c r="A7" s="406">
        <v>8</v>
      </c>
      <c r="B7" s="407" t="s">
        <v>351</v>
      </c>
      <c r="C7" s="408" t="s">
        <v>352</v>
      </c>
      <c r="D7" s="329">
        <f>+'[1]SLC Strategic Risk Register'!E7</f>
        <v>3</v>
      </c>
      <c r="E7" s="329">
        <f>+'[1]SLC Strategic Risk Register'!F7</f>
        <v>2</v>
      </c>
      <c r="F7" s="330">
        <f>+'[1]SLC Strategic Risk Register'!G7</f>
        <v>6</v>
      </c>
      <c r="G7" s="329">
        <f>VLOOKUP(B7,'[1]SLC Strategic Risk Register'!D:H,5,FALSE)</f>
        <v>6</v>
      </c>
      <c r="H7" s="329">
        <f>+'[1]SLC Strategic Risk Register'!I7</f>
        <v>0</v>
      </c>
      <c r="I7" s="409"/>
      <c r="J7" s="409">
        <f>+'[1]SLC Strategic Risk Register'!P7</f>
        <v>3</v>
      </c>
      <c r="K7" s="409">
        <f>+'[1]SLC Strategic Risk Register'!Q7</f>
        <v>1</v>
      </c>
      <c r="L7" s="330">
        <f>+'[1]SLC Strategic Risk Register'!R7</f>
        <v>3</v>
      </c>
      <c r="M7" s="409">
        <f>+'[1]SLC Strategic Risk Register'!S7</f>
        <v>3</v>
      </c>
      <c r="N7" s="329">
        <f>+'[1]SLC Strategic Risk Register'!T7</f>
        <v>0</v>
      </c>
      <c r="O7" s="410" t="s">
        <v>353</v>
      </c>
      <c r="P7" s="410" t="s">
        <v>350</v>
      </c>
    </row>
    <row r="8" spans="1:16">
      <c r="A8" s="749" t="s">
        <v>307</v>
      </c>
      <c r="B8" s="749"/>
      <c r="C8" s="749"/>
      <c r="D8" s="749"/>
      <c r="E8" s="749"/>
      <c r="F8" s="749"/>
      <c r="G8" s="749"/>
      <c r="H8" s="749"/>
      <c r="I8" s="749"/>
      <c r="J8" s="749"/>
      <c r="K8" s="749"/>
      <c r="L8" s="749"/>
      <c r="M8" s="749"/>
      <c r="N8" s="749"/>
      <c r="O8" s="749"/>
      <c r="P8" s="749"/>
    </row>
    <row r="9" spans="1:16" ht="75">
      <c r="A9" s="406">
        <v>1</v>
      </c>
      <c r="B9" s="407" t="s">
        <v>354</v>
      </c>
      <c r="C9" s="408">
        <v>3</v>
      </c>
      <c r="D9" s="329">
        <f>+'[1]SLC Strategic Risk Register'!E9</f>
        <v>5</v>
      </c>
      <c r="E9" s="329">
        <f>+'[1]SLC Strategic Risk Register'!F9</f>
        <v>4</v>
      </c>
      <c r="F9" s="330">
        <f>+'[1]SLC Strategic Risk Register'!G9</f>
        <v>20</v>
      </c>
      <c r="G9" s="329">
        <f>+'[1]SLC Strategic Risk Register'!H9</f>
        <v>16</v>
      </c>
      <c r="H9" s="329">
        <f>+'[1]SLC Strategic Risk Register'!I9</f>
        <v>4</v>
      </c>
      <c r="I9" s="409"/>
      <c r="J9" s="409">
        <f>+'[1]SLC Strategic Risk Register'!P9</f>
        <v>5</v>
      </c>
      <c r="K9" s="409">
        <f>+'[1]SLC Strategic Risk Register'!Q9</f>
        <v>3</v>
      </c>
      <c r="L9" s="330">
        <f>+'[1]SLC Strategic Risk Register'!R9</f>
        <v>15</v>
      </c>
      <c r="M9" s="409">
        <f>+'[1]SLC Strategic Risk Register'!S9</f>
        <v>16</v>
      </c>
      <c r="N9" s="329">
        <f>+'[1]SLC Strategic Risk Register'!T9</f>
        <v>-1</v>
      </c>
      <c r="O9" s="410" t="s">
        <v>355</v>
      </c>
      <c r="P9" s="410" t="s">
        <v>307</v>
      </c>
    </row>
    <row r="10" spans="1:16" ht="66" customHeight="1">
      <c r="A10" s="406">
        <v>2</v>
      </c>
      <c r="B10" s="407" t="s">
        <v>356</v>
      </c>
      <c r="C10" s="408">
        <v>3</v>
      </c>
      <c r="D10" s="329">
        <f>+'[1]SLC Strategic Risk Register'!E10</f>
        <v>5</v>
      </c>
      <c r="E10" s="329">
        <f>+'[1]SLC Strategic Risk Register'!F10</f>
        <v>3</v>
      </c>
      <c r="F10" s="330">
        <f>+'[1]SLC Strategic Risk Register'!G10</f>
        <v>15</v>
      </c>
      <c r="G10" s="329">
        <f>+'[1]SLC Strategic Risk Register'!H10</f>
        <v>8</v>
      </c>
      <c r="H10" s="329">
        <f>+'[1]SLC Strategic Risk Register'!I10</f>
        <v>7</v>
      </c>
      <c r="I10" s="409"/>
      <c r="J10" s="409">
        <f>+'[1]SLC Strategic Risk Register'!P10</f>
        <v>5</v>
      </c>
      <c r="K10" s="409">
        <f>+'[1]SLC Strategic Risk Register'!Q10</f>
        <v>2</v>
      </c>
      <c r="L10" s="330">
        <f>+'[1]SLC Strategic Risk Register'!R10</f>
        <v>10</v>
      </c>
      <c r="M10" s="409">
        <f>+'[1]SLC Strategic Risk Register'!S10</f>
        <v>12</v>
      </c>
      <c r="N10" s="329">
        <f>+'[1]SLC Strategic Risk Register'!T10</f>
        <v>-2</v>
      </c>
      <c r="O10" s="410" t="s">
        <v>355</v>
      </c>
      <c r="P10" s="410" t="s">
        <v>307</v>
      </c>
    </row>
    <row r="11" spans="1:16" ht="96.75" customHeight="1">
      <c r="A11" s="406">
        <v>3</v>
      </c>
      <c r="B11" s="407" t="s">
        <v>357</v>
      </c>
      <c r="C11" s="408" t="s">
        <v>358</v>
      </c>
      <c r="D11" s="329">
        <f>+'[1]SLC Strategic Risk Register'!E11</f>
        <v>5</v>
      </c>
      <c r="E11" s="329">
        <f>+'[1]SLC Strategic Risk Register'!F11</f>
        <v>3</v>
      </c>
      <c r="F11" s="330">
        <f>+'[1]SLC Strategic Risk Register'!G11</f>
        <v>15</v>
      </c>
      <c r="G11" s="329">
        <f>+'[1]SLC Strategic Risk Register'!H11</f>
        <v>12</v>
      </c>
      <c r="H11" s="329">
        <f>+'[1]SLC Strategic Risk Register'!I11</f>
        <v>3</v>
      </c>
      <c r="I11" s="409"/>
      <c r="J11" s="409">
        <f>+'[1]SLC Strategic Risk Register'!P11</f>
        <v>5</v>
      </c>
      <c r="K11" s="409">
        <f>+'[1]SLC Strategic Risk Register'!Q11</f>
        <v>1</v>
      </c>
      <c r="L11" s="330">
        <f>+'[1]SLC Strategic Risk Register'!R11</f>
        <v>5</v>
      </c>
      <c r="M11" s="409">
        <f>+'[1]SLC Strategic Risk Register'!S11</f>
        <v>6</v>
      </c>
      <c r="N11" s="329">
        <f>+'[1]SLC Strategic Risk Register'!T11</f>
        <v>-1</v>
      </c>
      <c r="O11" s="410" t="s">
        <v>359</v>
      </c>
      <c r="P11" s="410" t="s">
        <v>307</v>
      </c>
    </row>
    <row r="12" spans="1:16" ht="79.5" customHeight="1">
      <c r="A12" s="406">
        <v>5</v>
      </c>
      <c r="B12" s="407" t="s">
        <v>360</v>
      </c>
      <c r="C12" s="408" t="s">
        <v>361</v>
      </c>
      <c r="D12" s="329">
        <f>+'[1]SLC Strategic Risk Register'!E12</f>
        <v>4</v>
      </c>
      <c r="E12" s="329">
        <f>+'[1]SLC Strategic Risk Register'!F12</f>
        <v>3</v>
      </c>
      <c r="F12" s="330">
        <f>+'[1]SLC Strategic Risk Register'!G12</f>
        <v>12</v>
      </c>
      <c r="G12" s="329">
        <f>+'[1]SLC Strategic Risk Register'!H12</f>
        <v>8</v>
      </c>
      <c r="H12" s="329">
        <f>+'[1]SLC Strategic Risk Register'!I12</f>
        <v>4</v>
      </c>
      <c r="I12" s="409"/>
      <c r="J12" s="409">
        <f>+'[1]SLC Strategic Risk Register'!P12</f>
        <v>4</v>
      </c>
      <c r="K12" s="409">
        <f>+'[1]SLC Strategic Risk Register'!Q12</f>
        <v>2</v>
      </c>
      <c r="L12" s="330">
        <f>+'[1]SLC Strategic Risk Register'!R12</f>
        <v>8</v>
      </c>
      <c r="M12" s="409">
        <f>+'[1]SLC Strategic Risk Register'!S12</f>
        <v>12</v>
      </c>
      <c r="N12" s="329">
        <f>+'[1]SLC Strategic Risk Register'!T12</f>
        <v>-4</v>
      </c>
      <c r="O12" s="410" t="s">
        <v>355</v>
      </c>
      <c r="P12" s="410" t="s">
        <v>307</v>
      </c>
    </row>
    <row r="13" spans="1:16" ht="14.25" customHeight="1">
      <c r="A13" s="749" t="s">
        <v>261</v>
      </c>
      <c r="B13" s="749"/>
      <c r="C13" s="749"/>
      <c r="D13" s="749"/>
      <c r="E13" s="749"/>
      <c r="F13" s="749"/>
      <c r="G13" s="749"/>
      <c r="H13" s="749"/>
      <c r="I13" s="749"/>
      <c r="J13" s="749"/>
      <c r="K13" s="749"/>
      <c r="L13" s="749"/>
      <c r="M13" s="749"/>
      <c r="N13" s="749"/>
      <c r="O13" s="749"/>
      <c r="P13" s="749"/>
    </row>
    <row r="14" spans="1:16" ht="60">
      <c r="A14" s="406">
        <v>13</v>
      </c>
      <c r="B14" s="407" t="s">
        <v>362</v>
      </c>
      <c r="C14" s="408" t="s">
        <v>352</v>
      </c>
      <c r="D14" s="329">
        <f>+'[1]SLC Strategic Risk Register'!E14</f>
        <v>4</v>
      </c>
      <c r="E14" s="329">
        <f>+'[1]SLC Strategic Risk Register'!F14</f>
        <v>2</v>
      </c>
      <c r="F14" s="330">
        <f>+'[1]SLC Strategic Risk Register'!G14</f>
        <v>8</v>
      </c>
      <c r="G14" s="329">
        <f>+'[1]SLC Strategic Risk Register'!H14</f>
        <v>8</v>
      </c>
      <c r="H14" s="329">
        <f>+'[1]SLC Strategic Risk Register'!I14</f>
        <v>0</v>
      </c>
      <c r="I14" s="409"/>
      <c r="J14" s="409">
        <f>+'[1]SLC Strategic Risk Register'!P14</f>
        <v>4</v>
      </c>
      <c r="K14" s="409">
        <f>+'[1]SLC Strategic Risk Register'!Q14</f>
        <v>1</v>
      </c>
      <c r="L14" s="330">
        <f>+'[1]SLC Strategic Risk Register'!R14</f>
        <v>4</v>
      </c>
      <c r="M14" s="409">
        <f>+'[1]SLC Strategic Risk Register'!S14</f>
        <v>6</v>
      </c>
      <c r="N14" s="329">
        <f>+'[1]SLC Strategic Risk Register'!T14</f>
        <v>-2</v>
      </c>
      <c r="O14" s="410" t="s">
        <v>363</v>
      </c>
      <c r="P14" s="410" t="s">
        <v>261</v>
      </c>
    </row>
    <row r="15" spans="1:16">
      <c r="A15" s="749" t="s">
        <v>364</v>
      </c>
      <c r="B15" s="749"/>
      <c r="C15" s="749"/>
      <c r="D15" s="749"/>
      <c r="E15" s="749"/>
      <c r="F15" s="749"/>
      <c r="G15" s="749"/>
      <c r="H15" s="749"/>
      <c r="I15" s="749"/>
      <c r="J15" s="749"/>
      <c r="K15" s="749"/>
      <c r="L15" s="749"/>
      <c r="M15" s="749"/>
      <c r="N15" s="749"/>
      <c r="O15" s="749"/>
      <c r="P15" s="749"/>
    </row>
    <row r="16" spans="1:16" ht="105">
      <c r="A16" s="406">
        <v>6</v>
      </c>
      <c r="B16" s="407" t="s">
        <v>365</v>
      </c>
      <c r="C16" s="408">
        <v>2</v>
      </c>
      <c r="D16" s="329">
        <f>+'[1]SLC Strategic Risk Register'!E16</f>
        <v>4</v>
      </c>
      <c r="E16" s="329">
        <v>3</v>
      </c>
      <c r="F16" s="330">
        <f>+'[1]SLC Strategic Risk Register'!G16</f>
        <v>12</v>
      </c>
      <c r="G16" s="329">
        <f>+'[1]SLC Strategic Risk Register'!H16</f>
        <v>9</v>
      </c>
      <c r="H16" s="329">
        <f>+'[1]SLC Strategic Risk Register'!I16</f>
        <v>3</v>
      </c>
      <c r="I16" s="409"/>
      <c r="J16" s="409">
        <f>+'[1]SLC Strategic Risk Register'!P16</f>
        <v>4</v>
      </c>
      <c r="K16" s="409">
        <v>2</v>
      </c>
      <c r="L16" s="330">
        <f>+'[1]SLC Strategic Risk Register'!R16</f>
        <v>8</v>
      </c>
      <c r="M16" s="409">
        <f>+'[1]SLC Strategic Risk Register'!S16</f>
        <v>6</v>
      </c>
      <c r="N16" s="329">
        <f>+'[1]SLC Strategic Risk Register'!T16</f>
        <v>2</v>
      </c>
      <c r="O16" s="410" t="s">
        <v>366</v>
      </c>
      <c r="P16" s="410" t="s">
        <v>364</v>
      </c>
    </row>
    <row r="17" spans="1:16">
      <c r="A17" s="749" t="s">
        <v>367</v>
      </c>
      <c r="B17" s="749"/>
      <c r="C17" s="749"/>
      <c r="D17" s="749"/>
      <c r="E17" s="749"/>
      <c r="F17" s="749"/>
      <c r="G17" s="749"/>
      <c r="H17" s="749"/>
      <c r="I17" s="749"/>
      <c r="J17" s="749"/>
      <c r="K17" s="749"/>
      <c r="L17" s="749"/>
      <c r="M17" s="749"/>
      <c r="N17" s="749"/>
      <c r="O17" s="749"/>
      <c r="P17" s="749"/>
    </row>
    <row r="18" spans="1:16" ht="90">
      <c r="A18" s="406">
        <v>4</v>
      </c>
      <c r="B18" s="407" t="s">
        <v>368</v>
      </c>
      <c r="C18" s="408" t="s">
        <v>352</v>
      </c>
      <c r="D18" s="329">
        <f>+'[1]SLC Strategic Risk Register'!E18</f>
        <v>2</v>
      </c>
      <c r="E18" s="329">
        <f>+'[1]SLC Strategic Risk Register'!F18</f>
        <v>3</v>
      </c>
      <c r="F18" s="330">
        <f>+'[1]SLC Strategic Risk Register'!G18</f>
        <v>6</v>
      </c>
      <c r="G18" s="329">
        <f>+'[1]SLC Strategic Risk Register'!H18</f>
        <v>6</v>
      </c>
      <c r="H18" s="329">
        <f>+'[1]SLC Strategic Risk Register'!I18</f>
        <v>0</v>
      </c>
      <c r="I18" s="409"/>
      <c r="J18" s="409">
        <f>+'[1]SLC Strategic Risk Register'!P18</f>
        <v>2</v>
      </c>
      <c r="K18" s="409">
        <f>+'[1]SLC Strategic Risk Register'!Q18</f>
        <v>2</v>
      </c>
      <c r="L18" s="330">
        <f>+'[1]SLC Strategic Risk Register'!R18</f>
        <v>4</v>
      </c>
      <c r="M18" s="409">
        <f>+'[1]SLC Strategic Risk Register'!S18</f>
        <v>4</v>
      </c>
      <c r="N18" s="329">
        <f>+'[1]SLC Strategic Risk Register'!T18</f>
        <v>0</v>
      </c>
      <c r="O18" s="410" t="s">
        <v>353</v>
      </c>
      <c r="P18" s="410" t="s">
        <v>367</v>
      </c>
    </row>
    <row r="19" spans="1:16" ht="75">
      <c r="A19" s="406">
        <v>11</v>
      </c>
      <c r="B19" s="407" t="s">
        <v>369</v>
      </c>
      <c r="C19" s="408" t="s">
        <v>358</v>
      </c>
      <c r="D19" s="329">
        <f>+'[1]SLC Strategic Risk Register'!E19</f>
        <v>3</v>
      </c>
      <c r="E19" s="329">
        <f>+'[1]SLC Strategic Risk Register'!F19</f>
        <v>3</v>
      </c>
      <c r="F19" s="330">
        <f>+'[1]SLC Strategic Risk Register'!G19</f>
        <v>9</v>
      </c>
      <c r="G19" s="329">
        <f>+'[1]SLC Strategic Risk Register'!H19</f>
        <v>9</v>
      </c>
      <c r="H19" s="329">
        <f>+'[1]SLC Strategic Risk Register'!I19</f>
        <v>0</v>
      </c>
      <c r="I19" s="409"/>
      <c r="J19" s="409">
        <f>+'[1]SLC Strategic Risk Register'!P19</f>
        <v>3</v>
      </c>
      <c r="K19" s="409">
        <f>+'[1]SLC Strategic Risk Register'!Q19</f>
        <v>1</v>
      </c>
      <c r="L19" s="330">
        <f>+'[1]SLC Strategic Risk Register'!R19</f>
        <v>3</v>
      </c>
      <c r="M19" s="409">
        <f>+'[1]SLC Strategic Risk Register'!S19</f>
        <v>3</v>
      </c>
      <c r="N19" s="329">
        <f>+'[1]SLC Strategic Risk Register'!T19</f>
        <v>0</v>
      </c>
      <c r="O19" s="410" t="s">
        <v>370</v>
      </c>
      <c r="P19" s="410" t="s">
        <v>367</v>
      </c>
    </row>
    <row r="20" spans="1:16" ht="75">
      <c r="A20" s="406">
        <v>15</v>
      </c>
      <c r="B20" s="407" t="s">
        <v>371</v>
      </c>
      <c r="C20" s="408">
        <v>3</v>
      </c>
      <c r="D20" s="329">
        <f>+'[1]SLC Strategic Risk Register'!E20</f>
        <v>3</v>
      </c>
      <c r="E20" s="329">
        <f>+'[1]SLC Strategic Risk Register'!F20</f>
        <v>3</v>
      </c>
      <c r="F20" s="330">
        <f>+'[1]SLC Strategic Risk Register'!G20</f>
        <v>9</v>
      </c>
      <c r="G20" s="329">
        <f>+'[1]SLC Strategic Risk Register'!H20</f>
        <v>9</v>
      </c>
      <c r="H20" s="329">
        <f>+'[1]SLC Strategic Risk Register'!I20</f>
        <v>0</v>
      </c>
      <c r="I20" s="409"/>
      <c r="J20" s="409">
        <f>+'[1]SLC Strategic Risk Register'!P20</f>
        <v>3</v>
      </c>
      <c r="K20" s="409">
        <f>+'[1]SLC Strategic Risk Register'!Q20</f>
        <v>2</v>
      </c>
      <c r="L20" s="330">
        <f>+'[1]SLC Strategic Risk Register'!R20</f>
        <v>6</v>
      </c>
      <c r="M20" s="409">
        <f>+'[1]SLC Strategic Risk Register'!S20</f>
        <v>9</v>
      </c>
      <c r="N20" s="329">
        <f>+'[1]SLC Strategic Risk Register'!T20</f>
        <v>-3</v>
      </c>
      <c r="O20" s="410" t="s">
        <v>355</v>
      </c>
      <c r="P20" s="410" t="s">
        <v>367</v>
      </c>
    </row>
    <row r="21" spans="1:16">
      <c r="A21" s="749" t="s">
        <v>372</v>
      </c>
      <c r="B21" s="749"/>
      <c r="C21" s="749"/>
      <c r="D21" s="749"/>
      <c r="E21" s="749"/>
      <c r="F21" s="749"/>
      <c r="G21" s="749"/>
      <c r="H21" s="749"/>
      <c r="I21" s="749"/>
      <c r="J21" s="749"/>
      <c r="K21" s="749"/>
      <c r="L21" s="749"/>
      <c r="M21" s="749"/>
      <c r="N21" s="749"/>
      <c r="O21" s="749"/>
      <c r="P21" s="749"/>
    </row>
    <row r="22" spans="1:16" ht="75">
      <c r="A22" s="406">
        <v>9</v>
      </c>
      <c r="B22" s="407" t="s">
        <v>373</v>
      </c>
      <c r="C22" s="408" t="s">
        <v>374</v>
      </c>
      <c r="D22" s="329">
        <f>+'[1]SLC Strategic Risk Register'!E22</f>
        <v>4</v>
      </c>
      <c r="E22" s="329">
        <f>+'[1]SLC Strategic Risk Register'!F22</f>
        <v>2</v>
      </c>
      <c r="F22" s="330">
        <f>+'[1]SLC Strategic Risk Register'!G22</f>
        <v>8</v>
      </c>
      <c r="G22" s="329">
        <f>+'[1]SLC Strategic Risk Register'!H22</f>
        <v>8</v>
      </c>
      <c r="H22" s="329">
        <f>+'[1]SLC Strategic Risk Register'!I22</f>
        <v>0</v>
      </c>
      <c r="I22" s="409"/>
      <c r="J22" s="409">
        <f>+'[1]SLC Strategic Risk Register'!P22</f>
        <v>4</v>
      </c>
      <c r="K22" s="409">
        <f>+'[1]SLC Strategic Risk Register'!Q22</f>
        <v>1</v>
      </c>
      <c r="L22" s="330">
        <f>+'[1]SLC Strategic Risk Register'!R22</f>
        <v>4</v>
      </c>
      <c r="M22" s="409">
        <f>+'[1]SLC Strategic Risk Register'!S22</f>
        <v>4</v>
      </c>
      <c r="N22" s="329">
        <f>+'[1]SLC Strategic Risk Register'!T22</f>
        <v>0</v>
      </c>
      <c r="O22" s="410" t="s">
        <v>359</v>
      </c>
      <c r="P22" s="410" t="s">
        <v>375</v>
      </c>
    </row>
    <row r="23" spans="1:16" ht="105">
      <c r="A23" s="406">
        <v>12</v>
      </c>
      <c r="B23" s="407" t="s">
        <v>376</v>
      </c>
      <c r="C23" s="408" t="s">
        <v>374</v>
      </c>
      <c r="D23" s="329">
        <f>+'[1]SLC Strategic Risk Register'!E23</f>
        <v>4</v>
      </c>
      <c r="E23" s="329">
        <f>+'[1]SLC Strategic Risk Register'!F23</f>
        <v>2</v>
      </c>
      <c r="F23" s="330">
        <f>+'[1]SLC Strategic Risk Register'!G23</f>
        <v>8</v>
      </c>
      <c r="G23" s="329">
        <f>+'[1]SLC Strategic Risk Register'!H23</f>
        <v>8</v>
      </c>
      <c r="H23" s="329">
        <f>+'[1]SLC Strategic Risk Register'!I23</f>
        <v>0</v>
      </c>
      <c r="I23" s="409"/>
      <c r="J23" s="409">
        <f>+'[1]SLC Strategic Risk Register'!P23</f>
        <v>4</v>
      </c>
      <c r="K23" s="409">
        <f>+'[1]SLC Strategic Risk Register'!Q23</f>
        <v>2</v>
      </c>
      <c r="L23" s="330">
        <f>+'[1]SLC Strategic Risk Register'!R23</f>
        <v>8</v>
      </c>
      <c r="M23" s="409">
        <f>+'[1]SLC Strategic Risk Register'!S23</f>
        <v>12</v>
      </c>
      <c r="N23" s="329">
        <f>+'[1]SLC Strategic Risk Register'!T23</f>
        <v>-4</v>
      </c>
      <c r="O23" s="410" t="s">
        <v>359</v>
      </c>
      <c r="P23" s="410" t="s">
        <v>375</v>
      </c>
    </row>
    <row r="24" spans="1:16">
      <c r="A24" s="749" t="s">
        <v>377</v>
      </c>
      <c r="B24" s="749"/>
      <c r="C24" s="749"/>
      <c r="D24" s="749"/>
      <c r="E24" s="749"/>
      <c r="F24" s="749"/>
      <c r="G24" s="749"/>
      <c r="H24" s="749"/>
      <c r="I24" s="749"/>
      <c r="J24" s="749"/>
      <c r="K24" s="749"/>
      <c r="L24" s="749"/>
      <c r="M24" s="749"/>
      <c r="N24" s="749"/>
      <c r="O24" s="749"/>
      <c r="P24" s="749"/>
    </row>
    <row r="25" spans="1:16" ht="75">
      <c r="A25" s="406">
        <v>10</v>
      </c>
      <c r="B25" s="407" t="s">
        <v>378</v>
      </c>
      <c r="C25" s="408" t="s">
        <v>374</v>
      </c>
      <c r="D25" s="329">
        <f>+'[1]SLC Strategic Risk Register'!E25</f>
        <v>4</v>
      </c>
      <c r="E25" s="329">
        <f>+'[1]SLC Strategic Risk Register'!F25</f>
        <v>2</v>
      </c>
      <c r="F25" s="330">
        <f>+'[1]SLC Strategic Risk Register'!G25</f>
        <v>8</v>
      </c>
      <c r="G25" s="329">
        <f>+'[1]SLC Strategic Risk Register'!H25</f>
        <v>8</v>
      </c>
      <c r="H25" s="329">
        <f>+'[1]SLC Strategic Risk Register'!I25</f>
        <v>0</v>
      </c>
      <c r="I25" s="409"/>
      <c r="J25" s="409">
        <f>+'[1]SLC Strategic Risk Register'!P25</f>
        <v>4</v>
      </c>
      <c r="K25" s="409">
        <f>+'[1]SLC Strategic Risk Register'!Q25</f>
        <v>1</v>
      </c>
      <c r="L25" s="330">
        <f>+'[1]SLC Strategic Risk Register'!R25</f>
        <v>4</v>
      </c>
      <c r="M25" s="409">
        <f>+'[1]SLC Strategic Risk Register'!S25</f>
        <v>3</v>
      </c>
      <c r="N25" s="329">
        <f>+'[1]SLC Strategic Risk Register'!T25</f>
        <v>1</v>
      </c>
      <c r="O25" s="410" t="s">
        <v>379</v>
      </c>
      <c r="P25" s="410" t="s">
        <v>377</v>
      </c>
    </row>
    <row r="26" spans="1:16">
      <c r="A26" s="749" t="s">
        <v>380</v>
      </c>
      <c r="B26" s="749"/>
      <c r="C26" s="749"/>
      <c r="D26" s="749"/>
      <c r="E26" s="749"/>
      <c r="F26" s="749"/>
      <c r="G26" s="749"/>
      <c r="H26" s="749"/>
      <c r="I26" s="749"/>
      <c r="J26" s="749"/>
      <c r="K26" s="749"/>
      <c r="L26" s="749"/>
      <c r="M26" s="749"/>
      <c r="N26" s="749"/>
      <c r="O26" s="749"/>
      <c r="P26" s="749"/>
    </row>
    <row r="27" spans="1:16" ht="75">
      <c r="A27" s="406">
        <v>7</v>
      </c>
      <c r="B27" s="407" t="s">
        <v>381</v>
      </c>
      <c r="C27" s="408">
        <v>3</v>
      </c>
      <c r="D27" s="329">
        <f>+'[1]SLC Strategic Risk Register'!E27</f>
        <v>3</v>
      </c>
      <c r="E27" s="329">
        <f>+'[1]SLC Strategic Risk Register'!F27</f>
        <v>2</v>
      </c>
      <c r="F27" s="330">
        <f>+'[1]SLC Strategic Risk Register'!G27</f>
        <v>6</v>
      </c>
      <c r="G27" s="329">
        <f>+'[1]SLC Strategic Risk Register'!H27</f>
        <v>8</v>
      </c>
      <c r="H27" s="329">
        <f>+'[1]SLC Strategic Risk Register'!I27</f>
        <v>-2</v>
      </c>
      <c r="I27" s="409"/>
      <c r="J27" s="409">
        <f>+'[1]SLC Strategic Risk Register'!P27</f>
        <v>3</v>
      </c>
      <c r="K27" s="409">
        <f>+'[1]SLC Strategic Risk Register'!Q27</f>
        <v>1</v>
      </c>
      <c r="L27" s="330">
        <f>+'[1]SLC Strategic Risk Register'!R27</f>
        <v>3</v>
      </c>
      <c r="M27" s="409">
        <f>+'[1]SLC Strategic Risk Register'!S27</f>
        <v>6</v>
      </c>
      <c r="N27" s="329">
        <f>+'[1]SLC Strategic Risk Register'!T27</f>
        <v>-3</v>
      </c>
      <c r="O27" s="410" t="s">
        <v>353</v>
      </c>
      <c r="P27" s="410" t="s">
        <v>380</v>
      </c>
    </row>
    <row r="28" spans="1:16">
      <c r="A28" s="749" t="s">
        <v>382</v>
      </c>
      <c r="B28" s="749"/>
      <c r="C28" s="749"/>
      <c r="D28" s="749"/>
      <c r="E28" s="749"/>
      <c r="F28" s="749"/>
      <c r="G28" s="749"/>
      <c r="H28" s="749"/>
      <c r="I28" s="749"/>
      <c r="J28" s="749"/>
      <c r="K28" s="749"/>
      <c r="L28" s="749"/>
      <c r="M28" s="749"/>
      <c r="N28" s="749"/>
      <c r="O28" s="749"/>
      <c r="P28" s="749"/>
    </row>
    <row r="29" spans="1:16" ht="45">
      <c r="A29" s="406">
        <v>14</v>
      </c>
      <c r="B29" s="407" t="s">
        <v>383</v>
      </c>
      <c r="C29" s="408">
        <v>3</v>
      </c>
      <c r="D29" s="329">
        <f>+'[1]SLC Strategic Risk Register'!E29</f>
        <v>4</v>
      </c>
      <c r="E29" s="329">
        <f>+'[1]SLC Strategic Risk Register'!F29</f>
        <v>4</v>
      </c>
      <c r="F29" s="330">
        <f>+'[1]SLC Strategic Risk Register'!G29</f>
        <v>16</v>
      </c>
      <c r="G29" s="329">
        <f>+'[1]SLC Strategic Risk Register'!H29</f>
        <v>16</v>
      </c>
      <c r="H29" s="329">
        <f>+'[1]SLC Strategic Risk Register'!I29</f>
        <v>0</v>
      </c>
      <c r="I29" s="409"/>
      <c r="J29" s="409">
        <f>+'[1]SLC Strategic Risk Register'!P29</f>
        <v>4</v>
      </c>
      <c r="K29" s="409">
        <f>+'[1]SLC Strategic Risk Register'!Q29</f>
        <v>3</v>
      </c>
      <c r="L29" s="330">
        <f>+'[1]SLC Strategic Risk Register'!R29</f>
        <v>12</v>
      </c>
      <c r="M29" s="409">
        <f>+'[1]SLC Strategic Risk Register'!S29</f>
        <v>12</v>
      </c>
      <c r="N29" s="329">
        <f>+'[1]SLC Strategic Risk Register'!T29</f>
        <v>0</v>
      </c>
      <c r="O29" s="410" t="s">
        <v>384</v>
      </c>
      <c r="P29" s="410" t="s">
        <v>382</v>
      </c>
    </row>
    <row r="30" spans="1:16" ht="15.75" thickBot="1">
      <c r="D30" s="308"/>
      <c r="E30" s="308"/>
      <c r="F30" s="308"/>
      <c r="G30" s="308"/>
      <c r="H30" s="308"/>
    </row>
    <row r="31" spans="1:16" ht="15.75" thickBot="1">
      <c r="A31" s="747" t="s">
        <v>385</v>
      </c>
      <c r="B31" s="748"/>
      <c r="C31" s="411"/>
      <c r="G31" s="308"/>
      <c r="J31" s="309" t="s">
        <v>386</v>
      </c>
      <c r="K31" s="412" t="s">
        <v>256</v>
      </c>
      <c r="L31" s="413" t="s">
        <v>297</v>
      </c>
      <c r="N31" s="306"/>
      <c r="O31" s="306"/>
    </row>
    <row r="32" spans="1:16">
      <c r="A32" s="414">
        <v>1</v>
      </c>
      <c r="B32" s="415" t="s">
        <v>387</v>
      </c>
      <c r="C32" s="335"/>
      <c r="G32" s="308"/>
      <c r="H32" s="308"/>
      <c r="J32" s="308"/>
      <c r="K32" s="416" t="s">
        <v>257</v>
      </c>
      <c r="L32" s="417" t="s">
        <v>294</v>
      </c>
      <c r="N32" s="306"/>
      <c r="O32" s="306"/>
    </row>
    <row r="33" spans="1:15">
      <c r="A33" s="414">
        <v>2</v>
      </c>
      <c r="B33" s="415" t="s">
        <v>388</v>
      </c>
      <c r="C33" s="335"/>
      <c r="G33" s="308"/>
      <c r="H33" s="308"/>
      <c r="J33" s="308"/>
      <c r="K33" s="416" t="s">
        <v>258</v>
      </c>
      <c r="L33" s="418" t="s">
        <v>291</v>
      </c>
      <c r="N33" s="306"/>
      <c r="O33" s="306"/>
    </row>
    <row r="34" spans="1:15">
      <c r="A34" s="414">
        <v>3</v>
      </c>
      <c r="B34" s="415" t="s">
        <v>389</v>
      </c>
      <c r="C34" s="335"/>
      <c r="K34" s="419" t="s">
        <v>259</v>
      </c>
      <c r="L34" s="420" t="s">
        <v>288</v>
      </c>
    </row>
    <row r="35" spans="1:15">
      <c r="A35" s="421">
        <v>4</v>
      </c>
      <c r="B35" s="415" t="s">
        <v>390</v>
      </c>
    </row>
    <row r="36" spans="1:15">
      <c r="D36" s="308"/>
      <c r="E36" s="308"/>
      <c r="F36" s="308"/>
      <c r="G36" s="308"/>
      <c r="H36" s="308"/>
    </row>
    <row r="37" spans="1:15" ht="15.75">
      <c r="K37" s="422"/>
      <c r="L37" s="423"/>
    </row>
    <row r="38" spans="1:15" ht="15.75">
      <c r="K38" s="422"/>
      <c r="L38" s="423"/>
    </row>
    <row r="39" spans="1:15" ht="15.75">
      <c r="K39" s="422"/>
      <c r="L39" s="423"/>
    </row>
    <row r="40" spans="1:15" ht="15.75">
      <c r="K40" s="422"/>
      <c r="L40" s="423"/>
    </row>
  </sheetData>
  <autoFilter ref="A5:P29" xr:uid="{5BD5F36C-CFA7-4AD9-A472-9F4D536F5633}"/>
  <mergeCells count="13">
    <mergeCell ref="A13:P13"/>
    <mergeCell ref="D1:G1"/>
    <mergeCell ref="D2:G2"/>
    <mergeCell ref="D3:G3"/>
    <mergeCell ref="A6:P6"/>
    <mergeCell ref="A8:P8"/>
    <mergeCell ref="A31:B31"/>
    <mergeCell ref="A15:P15"/>
    <mergeCell ref="A17:P17"/>
    <mergeCell ref="A21:P21"/>
    <mergeCell ref="A24:P24"/>
    <mergeCell ref="A26:P26"/>
    <mergeCell ref="A28:P28"/>
  </mergeCells>
  <conditionalFormatting sqref="F1:F1048576">
    <cfRule type="cellIs" dxfId="124" priority="2" operator="between">
      <formula>20</formula>
      <formula>25</formula>
    </cfRule>
    <cfRule type="cellIs" dxfId="123" priority="3" operator="between">
      <formula>10</formula>
      <formula>19</formula>
    </cfRule>
    <cfRule type="cellIs" dxfId="122" priority="4" operator="between">
      <formula>4</formula>
      <formula>9</formula>
    </cfRule>
    <cfRule type="cellIs" dxfId="121" priority="5" operator="between">
      <formula>1</formula>
      <formula>3</formula>
    </cfRule>
  </conditionalFormatting>
  <conditionalFormatting sqref="L1:L1048576">
    <cfRule type="cellIs" dxfId="120" priority="6" operator="between">
      <formula>20</formula>
      <formula>25</formula>
    </cfRule>
    <cfRule type="cellIs" dxfId="119" priority="7" operator="between">
      <formula>10</formula>
      <formula>19</formula>
    </cfRule>
    <cfRule type="cellIs" dxfId="118" priority="8" operator="between">
      <formula>4</formula>
      <formula>9</formula>
    </cfRule>
    <cfRule type="cellIs" dxfId="117" priority="9" operator="between">
      <formula>1</formula>
      <formula>3</formula>
    </cfRule>
  </conditionalFormatting>
  <conditionalFormatting sqref="L27">
    <cfRule type="cellIs" dxfId="116" priority="14" operator="between">
      <formula>20</formula>
      <formula>25</formula>
    </cfRule>
    <cfRule type="cellIs" dxfId="115" priority="15" operator="between">
      <formula>10</formula>
      <formula>19</formula>
    </cfRule>
    <cfRule type="cellIs" dxfId="114" priority="16" operator="between">
      <formula>4</formula>
      <formula>9</formula>
    </cfRule>
    <cfRule type="cellIs" dxfId="113" priority="17" operator="between">
      <formula>1</formula>
      <formula>3</formula>
    </cfRule>
  </conditionalFormatting>
  <conditionalFormatting sqref="L29">
    <cfRule type="cellIs" dxfId="112" priority="10" operator="between">
      <formula>20</formula>
      <formula>25</formula>
    </cfRule>
    <cfRule type="cellIs" dxfId="111" priority="11" operator="between">
      <formula>10</formula>
      <formula>19</formula>
    </cfRule>
    <cfRule type="cellIs" dxfId="110" priority="12" operator="between">
      <formula>4</formula>
      <formula>9</formula>
    </cfRule>
    <cfRule type="cellIs" dxfId="109" priority="13" operator="between">
      <formula>1</formula>
      <formula>3</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1" id="{0E84F099-E8AE-4244-B8EB-0C59E367568E}">
            <x14:iconSet iconSet="3Arrows" custom="1">
              <x14:cfvo type="percent">
                <xm:f>0</xm:f>
              </x14:cfvo>
              <x14:cfvo type="num">
                <xm:f>0</xm:f>
              </x14:cfvo>
              <x14:cfvo type="num" gte="0">
                <xm:f>0</xm:f>
              </x14:cfvo>
              <x14:cfIcon iconSet="3Arrows" iconId="2"/>
              <x14:cfIcon iconSet="3Arrows" iconId="1"/>
              <x14:cfIcon iconSet="3Arrows" iconId="0"/>
            </x14:iconSet>
          </x14:cfRule>
          <xm:sqref>H7</xm:sqref>
        </x14:conditionalFormatting>
        <x14:conditionalFormatting xmlns:xm="http://schemas.microsoft.com/office/excel/2006/main">
          <x14:cfRule type="iconSet" priority="18" id="{07F3AC10-8B6F-D64D-8FD9-BA2A2650B191}">
            <x14:iconSet iconSet="3Arrows" custom="1">
              <x14:cfvo type="percent">
                <xm:f>0</xm:f>
              </x14:cfvo>
              <x14:cfvo type="num">
                <xm:f>0</xm:f>
              </x14:cfvo>
              <x14:cfvo type="num" gte="0">
                <xm:f>0</xm:f>
              </x14:cfvo>
              <x14:cfIcon iconSet="3Arrows" iconId="2"/>
              <x14:cfIcon iconSet="3Arrows" iconId="1"/>
              <x14:cfIcon iconSet="3Arrows" iconId="0"/>
            </x14:iconSet>
          </x14:cfRule>
          <xm:sqref>H29 H9:H12 H27 H22 H18 H14 H20 H16</xm:sqref>
        </x14:conditionalFormatting>
        <x14:conditionalFormatting xmlns:xm="http://schemas.microsoft.com/office/excel/2006/main">
          <x14:cfRule type="iconSet" priority="19" id="{96886748-1537-4846-823A-279C773A31D6}">
            <x14:iconSet iconSet="3Arrows" custom="1">
              <x14:cfvo type="percent">
                <xm:f>0</xm:f>
              </x14:cfvo>
              <x14:cfvo type="num">
                <xm:f>0</xm:f>
              </x14:cfvo>
              <x14:cfvo type="num" gte="0">
                <xm:f>0</xm:f>
              </x14:cfvo>
              <x14:cfIcon iconSet="3Arrows" iconId="2"/>
              <x14:cfIcon iconSet="3Arrows" iconId="1"/>
              <x14:cfIcon iconSet="3Arrows" iconId="0"/>
            </x14:iconSet>
          </x14:cfRule>
          <xm:sqref>N29 N9:N12 N27 N22 N18 N14 N20 N16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D49288-35A5-4C93-B4C0-B6C7B325548E}"/>
</file>

<file path=customXml/itemProps2.xml><?xml version="1.0" encoding="utf-8"?>
<ds:datastoreItem xmlns:ds="http://schemas.openxmlformats.org/officeDocument/2006/customXml" ds:itemID="{8B39D4AF-E517-48E7-A88A-21F601BA1116}">
  <ds:schemaRefs>
    <ds:schemaRef ds:uri="http://schemas.openxmlformats.org/package/2006/metadata/core-properties"/>
    <ds:schemaRef ds:uri="http://www.w3.org/XML/1998/namespace"/>
    <ds:schemaRef ds:uri="http://purl.org/dc/elements/1.1/"/>
    <ds:schemaRef ds:uri="http://schemas.microsoft.com/office/2006/documentManagement/types"/>
    <ds:schemaRef ds:uri="bcea4b4c-e765-48ae-bbb9-1019a0796a3f"/>
    <ds:schemaRef ds:uri="http://purl.org/dc/dcmitype/"/>
    <ds:schemaRef ds:uri="4f4e333c-2efb-4ad4-8b61-5066e2346a89"/>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A746CF5-133C-491B-B72B-4EF2E91584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Title Page</vt:lpstr>
      <vt:lpstr>Contents &amp; Notes</vt:lpstr>
      <vt:lpstr>Regional Strat Risk Reg Summary</vt:lpstr>
      <vt:lpstr>Regional Strat Risk Reg</vt:lpstr>
      <vt:lpstr>Sheet3</vt:lpstr>
      <vt:lpstr>Strat Risk Appetite</vt:lpstr>
      <vt:lpstr>Sheet2</vt:lpstr>
      <vt:lpstr>Strat Risk Profile &amp; Scorin</vt:lpstr>
      <vt:lpstr>SLC Summary</vt:lpstr>
      <vt:lpstr>SLC Strategic Risk Register</vt:lpstr>
      <vt:lpstr>SLC Board Risk Appetite</vt:lpstr>
      <vt:lpstr>SLC Risk Profile &amp; Scorin</vt:lpstr>
      <vt:lpstr>Number tracking</vt:lpstr>
      <vt:lpstr>Archive</vt:lpstr>
      <vt:lpstr>BP Risk Register Archive</vt:lpstr>
      <vt:lpstr>BP Risk Profile &amp; Scoring Arch</vt:lpstr>
      <vt:lpstr>Sheet1</vt:lpstr>
      <vt:lpstr>'SLC Strategic Risk Register'!_GoBack</vt:lpstr>
      <vt:lpstr>Archive!Print_Area</vt:lpstr>
      <vt:lpstr>'BP Risk Profile &amp; Scoring Arch'!Print_Area</vt:lpstr>
      <vt:lpstr>'BP Risk Register Archive'!Print_Area</vt:lpstr>
      <vt:lpstr>'Regional Strat Risk Reg'!Print_Area</vt:lpstr>
      <vt:lpstr>'Regional Strat Risk Reg Summary'!Print_Area</vt:lpstr>
      <vt:lpstr>'SLC Risk Profile &amp; Scorin'!Print_Area</vt:lpstr>
      <vt:lpstr>'SLC Strategic Risk Register'!Print_Area</vt:lpstr>
      <vt:lpstr>'SLC Summary'!Print_Area</vt:lpstr>
      <vt:lpstr>'Strat Risk Appetite'!Print_Area</vt:lpstr>
      <vt:lpstr>'Strat Risk Profile &amp; Scorin'!Print_Area</vt:lpstr>
      <vt:lpstr>'Title Page'!Print_Area</vt:lpstr>
      <vt:lpstr>Archive!Print_Titles</vt:lpstr>
      <vt:lpstr>'BP Risk Register Archive'!Print_Titles</vt:lpstr>
      <vt:lpstr>'Regional Strat Risk Reg'!Print_Titles</vt:lpstr>
      <vt:lpstr>'Regional Strat Risk Reg Summary'!Print_Titles</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Ferguson</dc:creator>
  <cp:keywords/>
  <dc:description/>
  <cp:lastModifiedBy>Elaine McKechnie</cp:lastModifiedBy>
  <cp:revision/>
  <dcterms:created xsi:type="dcterms:W3CDTF">1998-07-10T10:41:11Z</dcterms:created>
  <dcterms:modified xsi:type="dcterms:W3CDTF">2025-01-28T16:55:07Z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